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85" windowHeight="4320" tabRatio="685" activeTab="0"/>
  </bookViews>
  <sheets>
    <sheet name="Balanço Orçamentário " sheetId="1" r:id="rId1"/>
    <sheet name="Quadro - Receitas e Despesas" sheetId="2" r:id="rId2"/>
  </sheets>
  <definedNames>
    <definedName name="_xlnm.Print_Area" localSheetId="0">'Balanço Orçamentário '!$A$1:$J$148</definedName>
    <definedName name="OLE_LINK1" localSheetId="0">'Balanço Orçamentário '!$B$144</definedName>
  </definedNames>
  <calcPr fullCalcOnLoad="1"/>
</workbook>
</file>

<file path=xl/sharedStrings.xml><?xml version="1.0" encoding="utf-8"?>
<sst xmlns="http://schemas.openxmlformats.org/spreadsheetml/2006/main" count="180" uniqueCount="145">
  <si>
    <t>em R$</t>
  </si>
  <si>
    <t>ORÇAMENTOS FISCAL E DA SEGURIDADE SOCIAL</t>
  </si>
  <si>
    <t>RECEITAS</t>
  </si>
  <si>
    <t>PREVISÃO</t>
  </si>
  <si>
    <t xml:space="preserve">PREVISÃO </t>
  </si>
  <si>
    <t>SALDO</t>
  </si>
  <si>
    <t xml:space="preserve"> INICIAL</t>
  </si>
  <si>
    <t>ATUALIZADA</t>
  </si>
  <si>
    <t>(a)</t>
  </si>
  <si>
    <t>(b)</t>
  </si>
  <si>
    <t xml:space="preserve">    RECEITAS TRIBUTÁRIAS </t>
  </si>
  <si>
    <t>Taxas</t>
  </si>
  <si>
    <t>Contribuição de Melhoria</t>
  </si>
  <si>
    <t xml:space="preserve">    RECEITA DE CONTRIBUIÇÕES</t>
  </si>
  <si>
    <t>Contribuições Sociais</t>
  </si>
  <si>
    <t>Contribuições Econômicas</t>
  </si>
  <si>
    <t>Contribuições P/o Custeio do Serv.de Iluminação Pública</t>
  </si>
  <si>
    <t>Receitas de Concessões e Permissões</t>
  </si>
  <si>
    <t>Receitas de Cessão de Direitos</t>
  </si>
  <si>
    <t xml:space="preserve">Compensações Financeiras </t>
  </si>
  <si>
    <t>Outras Receitas Patrimoniais</t>
  </si>
  <si>
    <t xml:space="preserve">    RECEITA INDUSTRIAL</t>
  </si>
  <si>
    <t>Receita da Industria de Transformação</t>
  </si>
  <si>
    <t xml:space="preserve">    RECEITA DE SERVIÇOS </t>
  </si>
  <si>
    <t>Receita de Serviços</t>
  </si>
  <si>
    <t xml:space="preserve">    TRANSFERÊNCIAS CORRENTES</t>
  </si>
  <si>
    <t>Transferências Intergovernamentais</t>
  </si>
  <si>
    <t>Transferências de Instituições Privadas</t>
  </si>
  <si>
    <t>Transferências do Exterior</t>
  </si>
  <si>
    <t>Transferências de Pessoas</t>
  </si>
  <si>
    <t>Transferências de Convênios</t>
  </si>
  <si>
    <t xml:space="preserve">    OPERAÇÕES DE CRÉDITO</t>
  </si>
  <si>
    <t>Operações de Crédito Internas</t>
  </si>
  <si>
    <t>Operações de Crédito Externas</t>
  </si>
  <si>
    <t xml:space="preserve">    ALIENAÇÃO DE BENS</t>
  </si>
  <si>
    <t>Alienação de Bens Móveis</t>
  </si>
  <si>
    <t>Alienação de Bens Imóveis</t>
  </si>
  <si>
    <t xml:space="preserve">    AMORTIZAÇÕES DE EMPRÉSTIMOS</t>
  </si>
  <si>
    <t>Amortizações de Empréstimos</t>
  </si>
  <si>
    <t xml:space="preserve">    TRANSFERÊNCIA DE CAPITAL</t>
  </si>
  <si>
    <t>Integralização do Capital Social</t>
  </si>
  <si>
    <t>Mobiliária</t>
  </si>
  <si>
    <t>Contratual</t>
  </si>
  <si>
    <t xml:space="preserve"> SALDOS DE EXERCÍCIOS ANTERIORES                                              (UTILIZADO PARA CRÉDITOS ADICIONAIS) </t>
  </si>
  <si>
    <t>DOTAÇÃO</t>
  </si>
  <si>
    <t>INICIAL</t>
  </si>
  <si>
    <t>(e)</t>
  </si>
  <si>
    <t>(f)</t>
  </si>
  <si>
    <t>(h)</t>
  </si>
  <si>
    <t>PESSOAL E ENCARGOS SOCIAIS (3100-3191)</t>
  </si>
  <si>
    <t>JUROS E ENCARGOS DA DÍVIDA (3200)</t>
  </si>
  <si>
    <t>OUTRAS DESPESAS CORRENTES (3300-3391)</t>
  </si>
  <si>
    <t>DESPESAS DE CAPITAL</t>
  </si>
  <si>
    <t>INVESTIMENTOS</t>
  </si>
  <si>
    <t>INVERSÕES FINANCEIRAS</t>
  </si>
  <si>
    <t>Amortização da Dívida Interna</t>
  </si>
  <si>
    <t>Dívida Mobiliária</t>
  </si>
  <si>
    <t>Outras  Dívidas</t>
  </si>
  <si>
    <t>Amortização da Dívida Externa</t>
  </si>
  <si>
    <t>RECEITAS DE CAPITAL (II)</t>
  </si>
  <si>
    <t>RECEITAS CORRENTES (I)</t>
  </si>
  <si>
    <t>(g)</t>
  </si>
  <si>
    <t>RESERVA DO RPPS (XII)</t>
  </si>
  <si>
    <t>DESPESAS CORRENTES</t>
  </si>
  <si>
    <t>PESSOAL E ENCARGOS SOCIAIS</t>
  </si>
  <si>
    <t>JUROS E ENCARGOS DA DÍVIDA</t>
  </si>
  <si>
    <t>OUTRAS DESPESAS CORRENTES</t>
  </si>
  <si>
    <t>AMORTIZACÃO DA DÍVIDA</t>
  </si>
  <si>
    <t>Em Exercícios
Anteriores
(a)</t>
  </si>
  <si>
    <t>Em 31 de
Dezembro do
exercício anterior
(b)</t>
  </si>
  <si>
    <t>Pagos
(d)</t>
  </si>
  <si>
    <t>Cancelados
(e)</t>
  </si>
  <si>
    <t>Inscritos</t>
  </si>
  <si>
    <t xml:space="preserve">TOTAL </t>
  </si>
  <si>
    <t>Cancelados
(d)</t>
  </si>
  <si>
    <t>Pagos
(c)</t>
  </si>
  <si>
    <t xml:space="preserve">Impostos </t>
  </si>
  <si>
    <t>FUNDO DE DESENVOLVIMENTO URBANO - FUNDURB</t>
  </si>
  <si>
    <t xml:space="preserve">                  Vito Panicci Neto</t>
  </si>
  <si>
    <t xml:space="preserve">                         Contador </t>
  </si>
  <si>
    <t>Liquidados
(c)</t>
  </si>
  <si>
    <t xml:space="preserve">    Outras Receitas de Capital</t>
  </si>
  <si>
    <t>Saldo
(e) = (a+b-c-d)</t>
  </si>
  <si>
    <t>RECURSOS ARRECADADOS EM EXERCÍCIOS ANTERIORES (III)</t>
  </si>
  <si>
    <t>(c)</t>
  </si>
  <si>
    <t>SALDO DA DOTAÇÃO
(j)= (f-g)</t>
  </si>
  <si>
    <t>REALIZADAS</t>
  </si>
  <si>
    <t>SUBTOTAL DAS RECEITAS (III) = (I + II)</t>
  </si>
  <si>
    <t>OPERAÇÕES DE CRÉDITO/ REFINANCIAMENTO (IV)</t>
  </si>
  <si>
    <t>SUBTOTAL COM REFINANCIAMENTO (V) = (III + IV)</t>
  </si>
  <si>
    <t>DÉFICIT (VI)</t>
  </si>
  <si>
    <t>TOTAL (VII) = (V  + VI)</t>
  </si>
  <si>
    <t>DESPESAS</t>
  </si>
  <si>
    <t>EMPENHADAS</t>
  </si>
  <si>
    <t>LIQUIDADAS</t>
  </si>
  <si>
    <t>PAGAS</t>
  </si>
  <si>
    <t>(I)</t>
  </si>
  <si>
    <t>DESPESAS CORRENTES (VIII)</t>
  </si>
  <si>
    <t>DESPESAS DE CAPITAL (IX)</t>
  </si>
  <si>
    <t>RESERVA DE CONTINGÊNCIA  (X)</t>
  </si>
  <si>
    <t xml:space="preserve">SUBTOTAL DAS DESPESAS (XI) = (VIII + IX+ X) </t>
  </si>
  <si>
    <t>AMORTIZAÇÃO DA DÍVIDA / REFINANCIAMENTO (XII)</t>
  </si>
  <si>
    <t>Saldo
(f) = (a+b-d-e)</t>
  </si>
  <si>
    <t xml:space="preserve"> NOTA 1:</t>
  </si>
  <si>
    <t xml:space="preserve">                  SMUL/CAF/DRV</t>
  </si>
  <si>
    <t>SMUL/CAF</t>
  </si>
  <si>
    <t>SMUL/GAB</t>
  </si>
  <si>
    <t>SMUL/ATECC/FUNDURB</t>
  </si>
  <si>
    <t xml:space="preserve">                CRC: 1SP132.989/O-2 </t>
  </si>
  <si>
    <t xml:space="preserve">Impostos, Taxas e Contribuições de Melhora </t>
  </si>
  <si>
    <t>Receita Patrimonial</t>
  </si>
  <si>
    <t>Outras Receitas de Capital</t>
  </si>
  <si>
    <t>Multas e Juros de Mora</t>
  </si>
  <si>
    <t xml:space="preserve">  NOTA 2: </t>
  </si>
  <si>
    <t>Receitas de Capital Intraorçamentárias</t>
  </si>
  <si>
    <t>Secretária Executiva</t>
  </si>
  <si>
    <t>Superávit Financeiro</t>
  </si>
  <si>
    <t>Reabertura de Créditos Adicionais</t>
  </si>
  <si>
    <t>Talita Veiga Cavallari Fonseca</t>
  </si>
  <si>
    <t>RF: 817.010-0</t>
  </si>
  <si>
    <t>BALANCETE ORÇAMENTÁRIO</t>
  </si>
  <si>
    <t xml:space="preserve">FONTE: Lei Municipal nº 18.063/2023 (estima receita e fixa despesa para 2024), Relatório do Sistema de Orçamento e Finanças - SOF. </t>
  </si>
  <si>
    <t>RECEITAS ORÇAMENTÁRIAS</t>
  </si>
  <si>
    <t>DESPESAS ORÇAMENTÁRIAS</t>
  </si>
  <si>
    <t>PREFEITURA DO MUNICÍPIO DE SÃO PAULO</t>
  </si>
  <si>
    <t>SECRETARIA MUNICIPAL DE URBANISMO E LICENCIAMENTO - SMUL</t>
  </si>
  <si>
    <t>(d)= (c-b)</t>
  </si>
  <si>
    <t>EXERCÍCIO: 2024</t>
  </si>
  <si>
    <t>EXECUÇÃO DE RESTOS A PAGAR PROCESSADOS</t>
  </si>
  <si>
    <t xml:space="preserve"> EXECUÇÃO DE RESTOS A PAGAR NÃO PROCESSADOS</t>
  </si>
  <si>
    <t>SUBTOTAL COM REFINANCIAMENTO (XIII) = (XI+XII)</t>
  </si>
  <si>
    <t>SUPERÁVIT (XIV)</t>
  </si>
  <si>
    <r>
      <t>TOTAL (XV) = (XIII + XIV)</t>
    </r>
    <r>
      <rPr>
        <vertAlign val="superscript"/>
        <sz val="8"/>
        <rFont val="Arial"/>
        <family val="2"/>
      </rPr>
      <t xml:space="preserve"> </t>
    </r>
  </si>
  <si>
    <r>
      <t xml:space="preserve"> </t>
    </r>
    <r>
      <rPr>
        <b/>
        <sz val="8"/>
        <rFont val="Arial"/>
        <family val="2"/>
      </rPr>
      <t>1</t>
    </r>
    <r>
      <rPr>
        <sz val="8"/>
        <rFont val="Arial"/>
        <family val="2"/>
      </rPr>
      <t xml:space="preserve">. O saldo remanescente de Restos a Pagar não Processados, inscritos em exercícios anteriores, referente ao ano de 2021, foi pago em 19/02/2024.  </t>
    </r>
  </si>
  <si>
    <r>
      <rPr>
        <b/>
        <sz val="8"/>
        <color indexed="8"/>
        <rFont val="Arial"/>
        <family val="2"/>
      </rPr>
      <t>3</t>
    </r>
    <r>
      <rPr>
        <sz val="8"/>
        <color indexed="8"/>
        <rFont val="Arial"/>
        <family val="2"/>
      </rPr>
      <t>. Este demonstrativo foi elaborado de acordo com a Lei 4.320/64, Portaria SF nº 266/2016, NBC TSP 11/2018, Instrução de Procedimentos Contábeis - IPC 07 e com base na estrutura apresentada conforme DCASP e MCASP 10ª Edição, aprovada pela Secretaria do Tesouro Nacional - STN.</t>
    </r>
  </si>
  <si>
    <r>
      <rPr>
        <b/>
        <sz val="8"/>
        <color indexed="8"/>
        <rFont val="Arial"/>
        <family val="2"/>
      </rPr>
      <t>4</t>
    </r>
    <r>
      <rPr>
        <sz val="8"/>
        <color indexed="8"/>
        <rFont val="Arial"/>
        <family val="2"/>
      </rPr>
      <t xml:space="preserve">. Os documentos que serviram de base para sua elaboração, inclusive as assinaturas eletrônicas, encontram-se em formato digital no Processo Administrativo-(SEI!) </t>
    </r>
    <r>
      <rPr>
        <b/>
        <sz val="8"/>
        <color indexed="8"/>
        <rFont val="Arial"/>
        <family val="2"/>
      </rPr>
      <t>nº. 6068.2024/0001175-8.</t>
    </r>
  </si>
  <si>
    <t>Francinaldo da Silva Rodrigues</t>
  </si>
  <si>
    <t>Coord.de Adm. e Finanças</t>
  </si>
  <si>
    <t>RF: 755.489-3</t>
  </si>
  <si>
    <t>Secretária Municipal</t>
  </si>
  <si>
    <t>RF: 542.622-7</t>
  </si>
  <si>
    <t>Elisabete França</t>
  </si>
  <si>
    <r>
      <rPr>
        <b/>
        <sz val="8"/>
        <color indexed="8"/>
        <rFont val="Arial"/>
        <family val="2"/>
      </rPr>
      <t>1</t>
    </r>
    <r>
      <rPr>
        <sz val="8"/>
        <color indexed="8"/>
        <rFont val="Arial"/>
        <family val="2"/>
      </rPr>
      <t xml:space="preserve">. Para atender ao disposto no art. 102, da Lei nº 4.320/64, registramos na linha </t>
    </r>
    <r>
      <rPr>
        <b/>
        <sz val="8"/>
        <color indexed="8"/>
        <rFont val="Arial"/>
        <family val="2"/>
      </rPr>
      <t>SUPERÁVIT (XIII) do Quadro - Despesas (coluna Dotação Inicial)</t>
    </r>
    <r>
      <rPr>
        <sz val="8"/>
        <color indexed="8"/>
        <rFont val="Arial"/>
        <family val="2"/>
      </rPr>
      <t xml:space="preserve">, o valor de </t>
    </r>
    <r>
      <rPr>
        <b/>
        <sz val="8"/>
        <color indexed="8"/>
        <rFont val="Arial"/>
        <family val="2"/>
      </rPr>
      <t>R$ 73.186.940,00</t>
    </r>
    <r>
      <rPr>
        <sz val="8"/>
        <color indexed="8"/>
        <rFont val="Arial"/>
        <family val="2"/>
      </rPr>
      <t xml:space="preserve">, relativo à desvinculação de 30%, sobre o valor total previsto no </t>
    </r>
    <r>
      <rPr>
        <b/>
        <sz val="8"/>
        <color indexed="8"/>
        <rFont val="Arial"/>
        <family val="2"/>
      </rPr>
      <t>Quadro - Receitas Correntes (I), deduzido das receitas de Remuneração de Depósitos Bancários, no valor de R$ 435.049,00, Taxa de Regularização - Área Permeável, no valor de R$ 4.084.418,00 e Multa e Juros - Fundurb, no valor de R$ 1.755,00.</t>
    </r>
    <r>
      <rPr>
        <sz val="8"/>
        <color indexed="8"/>
        <rFont val="Arial"/>
        <family val="2"/>
      </rPr>
      <t xml:space="preserve">    </t>
    </r>
  </si>
  <si>
    <t>MAIO</t>
  </si>
  <si>
    <r>
      <rPr>
        <b/>
        <sz val="8"/>
        <color indexed="8"/>
        <rFont val="Arial"/>
        <family val="2"/>
      </rPr>
      <t>2</t>
    </r>
    <r>
      <rPr>
        <sz val="8"/>
        <color indexed="8"/>
        <rFont val="Arial"/>
        <family val="2"/>
      </rPr>
      <t xml:space="preserve">. Conforme Decretos publicados nos meses de </t>
    </r>
    <r>
      <rPr>
        <b/>
        <sz val="8"/>
        <color indexed="8"/>
        <rFont val="Arial"/>
        <family val="2"/>
      </rPr>
      <t>Março a Maio</t>
    </r>
    <r>
      <rPr>
        <sz val="8"/>
        <color indexed="8"/>
        <rFont val="Arial"/>
        <family val="2"/>
      </rPr>
      <t>, relativo aos créditos adicionais, ocorreram alterações orçamentárias (</t>
    </r>
    <r>
      <rPr>
        <b/>
        <sz val="8"/>
        <color indexed="8"/>
        <rFont val="Arial"/>
        <family val="2"/>
      </rPr>
      <t>Suplementação e Redução</t>
    </r>
    <r>
      <rPr>
        <sz val="8"/>
        <color indexed="8"/>
        <rFont val="Arial"/>
        <family val="2"/>
      </rPr>
      <t xml:space="preserve">). Em decorrência desse fato, houve adequações no Quadro de Despesas Orçamentárias, relativo à </t>
    </r>
    <r>
      <rPr>
        <b/>
        <sz val="8"/>
        <color indexed="8"/>
        <rFont val="Arial"/>
        <family val="2"/>
      </rPr>
      <t>coluna; Dotação Atualizada (f)</t>
    </r>
    <r>
      <rPr>
        <sz val="8"/>
        <color indexed="8"/>
        <rFont val="Arial"/>
        <family val="2"/>
      </rPr>
      <t xml:space="preserve">, foi acrescido em </t>
    </r>
    <r>
      <rPr>
        <b/>
        <sz val="8"/>
        <color indexed="8"/>
        <rFont val="Arial"/>
        <family val="2"/>
      </rPr>
      <t>R$ 1.049.011.417,36</t>
    </r>
    <r>
      <rPr>
        <sz val="8"/>
        <color indexed="8"/>
        <rFont val="Arial"/>
        <family val="2"/>
      </rPr>
      <t xml:space="preserve">. Para alcançar o equilíbrio orçamentário na coluna final entre os saldos totais das Receitas e Despesas Orçamentárias, registramos a diferença (1.049.011.417,36-73.186.940,00 = </t>
    </r>
    <r>
      <rPr>
        <b/>
        <sz val="8"/>
        <color indexed="8"/>
        <rFont val="Arial"/>
        <family val="2"/>
      </rPr>
      <t>975.824.477,36</t>
    </r>
    <r>
      <rPr>
        <sz val="8"/>
        <color indexed="8"/>
        <rFont val="Arial"/>
        <family val="2"/>
      </rPr>
      <t>), como</t>
    </r>
    <r>
      <rPr>
        <b/>
        <sz val="8"/>
        <color indexed="8"/>
        <rFont val="Arial"/>
        <family val="2"/>
      </rPr>
      <t xml:space="preserve"> Déficit (VI)</t>
    </r>
    <r>
      <rPr>
        <sz val="8"/>
        <color indexed="8"/>
        <rFont val="Arial"/>
        <family val="2"/>
      </rPr>
      <t xml:space="preserve"> no </t>
    </r>
    <r>
      <rPr>
        <b/>
        <sz val="8"/>
        <color indexed="8"/>
        <rFont val="Arial"/>
        <family val="2"/>
      </rPr>
      <t>Quadro de Receitas - Coluna Previsão Atualizada (b)</t>
    </r>
    <r>
      <rPr>
        <sz val="8"/>
        <color indexed="8"/>
        <rFont val="Arial"/>
        <family val="2"/>
      </rPr>
      <t xml:space="preserve">. Notadamente, conforme previsto no art. 43 da Lei nº 4.320/1964, o Superávit Financeiro apurado em balanço patrimonial do exercício anterior, constituiu fonte para abertura dos referidos créditos adicionais. O valor do Superávit, está sendo informado nas Colunas </t>
    </r>
    <r>
      <rPr>
        <b/>
        <sz val="8"/>
        <color indexed="8"/>
        <rFont val="Arial"/>
        <family val="2"/>
      </rPr>
      <t xml:space="preserve">Previsão Atualizada (b) e Receitas Realizadas (c), </t>
    </r>
    <r>
      <rPr>
        <sz val="8"/>
        <color indexed="8"/>
        <rFont val="Arial"/>
        <family val="2"/>
      </rPr>
      <t>portanto</t>
    </r>
    <r>
      <rPr>
        <b/>
        <sz val="8"/>
        <color indexed="8"/>
        <rFont val="Arial"/>
        <family val="2"/>
      </rPr>
      <t xml:space="preserve">, </t>
    </r>
    <r>
      <rPr>
        <sz val="8"/>
        <color indexed="8"/>
        <rFont val="Arial"/>
        <family val="2"/>
      </rPr>
      <t xml:space="preserve">não é considerado como receita orçamentária do exercício de referência nem no cálculo do déficit ou superávit orçamentário já que foi arrecadado em exercício anterior, devendo ser utilizado para empenhar despesas do presente exercício. </t>
    </r>
  </si>
</sst>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_);\(#,##0.00\);\-"/>
    <numFmt numFmtId="165" formatCode="#,##0.00_ ;[Red]\-#,##0.00\ "/>
    <numFmt numFmtId="166" formatCode="_(* #,##0.00_);_(* \(#,##0.00\);_(* \-??_);_(@_)"/>
    <numFmt numFmtId="167" formatCode="&quot;R$ &quot;#,##0.00_);[Red]&quot;(R$ &quot;#,##0.00\)"/>
    <numFmt numFmtId="168" formatCode="&quot;Sim&quot;;&quot;Sim&quot;;&quot;Não&quot;"/>
    <numFmt numFmtId="169" formatCode="&quot;Verdadeiro&quot;;&quot;Verdadeiro&quot;;&quot;Falso&quot;"/>
    <numFmt numFmtId="170" formatCode="&quot;Ativado&quot;;&quot;Ativado&quot;;&quot;Desativado&quot;"/>
    <numFmt numFmtId="171" formatCode="[$€-2]\ #,##0.00_);[Red]\([$€-2]\ #,##0.00\)"/>
    <numFmt numFmtId="172" formatCode="[$-416]dddd\,\ d&quot; de &quot;mmmm&quot; de &quot;yyyy"/>
  </numFmts>
  <fonts count="58">
    <font>
      <sz val="10"/>
      <color indexed="8"/>
      <name val="ARIAL"/>
      <family val="0"/>
    </font>
    <font>
      <sz val="11"/>
      <color indexed="8"/>
      <name val="Calibri"/>
      <family val="2"/>
    </font>
    <font>
      <sz val="10"/>
      <color indexed="8"/>
      <name val="Arial"/>
      <family val="2"/>
    </font>
    <font>
      <sz val="10"/>
      <name val="Arial"/>
      <family val="2"/>
    </font>
    <font>
      <b/>
      <sz val="8"/>
      <name val="Arial"/>
      <family val="2"/>
    </font>
    <font>
      <sz val="8"/>
      <name val="Arial"/>
      <family val="2"/>
    </font>
    <font>
      <vertAlign val="superscript"/>
      <sz val="8"/>
      <name val="Arial"/>
      <family val="2"/>
    </font>
    <font>
      <sz val="8"/>
      <color indexed="22"/>
      <name val="Arial"/>
      <family val="2"/>
    </font>
    <font>
      <b/>
      <sz val="10"/>
      <name val="Arial"/>
      <family val="2"/>
    </font>
    <font>
      <b/>
      <sz val="9"/>
      <name val="Arial"/>
      <family val="2"/>
    </font>
    <font>
      <sz val="8"/>
      <color indexed="8"/>
      <name val="Arial"/>
      <family val="2"/>
    </font>
    <font>
      <sz val="9"/>
      <color indexed="8"/>
      <name val="Arial"/>
      <family val="2"/>
    </font>
    <font>
      <sz val="9"/>
      <name val="Arial"/>
      <family val="2"/>
    </font>
    <font>
      <b/>
      <sz val="9"/>
      <color indexed="8"/>
      <name val="Arial"/>
      <family val="2"/>
    </font>
    <font>
      <b/>
      <sz val="8"/>
      <color indexed="8"/>
      <name val="Arial"/>
      <family val="2"/>
    </font>
    <font>
      <sz val="9"/>
      <color indexed="8"/>
      <name val="Calibri"/>
      <family val="2"/>
    </font>
    <font>
      <b/>
      <sz val="10"/>
      <color indexed="8"/>
      <name val="Arial"/>
      <family val="2"/>
    </font>
    <font>
      <sz val="11"/>
      <color indexed="9"/>
      <name val="Calibri"/>
      <family val="2"/>
    </font>
    <font>
      <sz val="11"/>
      <color indexed="17"/>
      <name val="Calibri"/>
      <family val="2"/>
    </font>
    <font>
      <b/>
      <sz val="11"/>
      <color indexed="51"/>
      <name val="Calibri"/>
      <family val="2"/>
    </font>
    <font>
      <b/>
      <sz val="11"/>
      <color indexed="9"/>
      <name val="Calibri"/>
      <family val="2"/>
    </font>
    <font>
      <sz val="11"/>
      <color indexed="51"/>
      <name val="Calibri"/>
      <family val="2"/>
    </font>
    <font>
      <sz val="11"/>
      <color indexed="61"/>
      <name val="Calibri"/>
      <family val="2"/>
    </font>
    <font>
      <u val="single"/>
      <sz val="10"/>
      <color indexed="12"/>
      <name val="Arial"/>
      <family val="2"/>
    </font>
    <font>
      <u val="single"/>
      <sz val="10"/>
      <color indexed="20"/>
      <name val="Arial"/>
      <family val="2"/>
    </font>
    <font>
      <sz val="11"/>
      <color indexed="20"/>
      <name val="Calibri"/>
      <family val="2"/>
    </font>
    <font>
      <sz val="11"/>
      <color indexed="59"/>
      <name val="Calibri"/>
      <family val="2"/>
    </font>
    <font>
      <b/>
      <sz val="11"/>
      <color indexed="62"/>
      <name val="Calibri"/>
      <family val="2"/>
    </font>
    <font>
      <sz val="11"/>
      <color indexed="52"/>
      <name val="Calibri"/>
      <family val="2"/>
    </font>
    <font>
      <i/>
      <sz val="11"/>
      <color indexed="23"/>
      <name val="Calibri"/>
      <family val="2"/>
    </font>
    <font>
      <b/>
      <sz val="18"/>
      <color indexed="61"/>
      <name val="Cambria"/>
      <family val="2"/>
    </font>
    <font>
      <b/>
      <sz val="15"/>
      <color indexed="61"/>
      <name val="Calibri"/>
      <family val="2"/>
    </font>
    <font>
      <b/>
      <sz val="13"/>
      <color indexed="61"/>
      <name val="Calibri"/>
      <family val="2"/>
    </font>
    <font>
      <b/>
      <sz val="11"/>
      <color indexed="61"/>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Arial"/>
      <family val="2"/>
    </font>
    <font>
      <sz val="10"/>
      <color theme="1"/>
      <name val="Arial"/>
      <family val="2"/>
    </font>
    <font>
      <b/>
      <sz val="8"/>
      <color theme="1"/>
      <name val="Arial"/>
      <family val="2"/>
    </font>
    <font>
      <b/>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indexed="22"/>
        <bgColor indexed="64"/>
      </patternFill>
    </fill>
    <fill>
      <patternFill patternType="solid">
        <fgColor theme="0" tint="-0.24997000396251678"/>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bottom/>
    </border>
    <border>
      <left/>
      <right/>
      <top style="medium">
        <color indexed="8"/>
      </top>
      <bottom style="medium">
        <color indexed="8"/>
      </bottom>
    </border>
    <border>
      <left style="thin">
        <color indexed="8"/>
      </left>
      <right style="thin">
        <color indexed="8"/>
      </right>
      <top style="medium">
        <color indexed="8"/>
      </top>
      <bottom style="medium">
        <color indexed="8"/>
      </bottom>
    </border>
    <border>
      <left/>
      <right style="thin">
        <color indexed="8"/>
      </right>
      <top/>
      <bottom/>
    </border>
    <border>
      <left/>
      <right/>
      <top/>
      <bottom style="thin">
        <color indexed="8"/>
      </bottom>
    </border>
    <border>
      <left/>
      <right style="thin">
        <color indexed="8"/>
      </right>
      <top/>
      <bottom style="thin">
        <color indexed="8"/>
      </bottom>
    </border>
    <border>
      <left style="thin">
        <color indexed="8"/>
      </left>
      <right style="thin">
        <color indexed="8"/>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style="thin">
        <color indexed="8"/>
      </bottom>
    </border>
    <border>
      <left style="medium"/>
      <right>
        <color indexed="63"/>
      </right>
      <top>
        <color indexed="63"/>
      </top>
      <bottom>
        <color indexed="63"/>
      </bottom>
    </border>
    <border>
      <left style="medium"/>
      <right/>
      <top style="medium">
        <color indexed="8"/>
      </top>
      <bottom style="medium">
        <color indexed="8"/>
      </bottom>
    </border>
    <border>
      <left style="medium"/>
      <right/>
      <top/>
      <bottom style="thin">
        <color indexed="8"/>
      </bottom>
    </border>
    <border>
      <left style="medium"/>
      <right/>
      <top style="thin">
        <color indexed="8"/>
      </top>
      <bottom style="thin">
        <color indexed="8"/>
      </bottom>
    </border>
    <border>
      <left style="thin">
        <color indexed="8"/>
      </left>
      <right style="medium"/>
      <top style="medium"/>
      <bottom/>
    </border>
    <border>
      <left style="thin">
        <color indexed="8"/>
      </left>
      <right style="medium"/>
      <top/>
      <bottom/>
    </border>
    <border>
      <left style="thin"/>
      <right style="medium"/>
      <top/>
      <bottom style="medium"/>
    </border>
    <border>
      <left style="medium"/>
      <right style="medium"/>
      <top style="medium"/>
      <bottom style="medium"/>
    </border>
    <border>
      <left style="thin">
        <color indexed="8"/>
      </left>
      <right style="medium"/>
      <top/>
      <bottom style="thin"/>
    </border>
    <border>
      <left style="thin">
        <color indexed="8"/>
      </left>
      <right style="medium"/>
      <top style="thin"/>
      <bottom style="thin"/>
    </border>
    <border>
      <left style="thin"/>
      <right style="thin"/>
      <top style="thin"/>
      <bottom style="thin"/>
    </border>
    <border>
      <left style="thin">
        <color indexed="8"/>
      </left>
      <right style="thin">
        <color indexed="8"/>
      </right>
      <top style="medium"/>
      <bottom/>
    </border>
    <border>
      <left style="thin">
        <color indexed="8"/>
      </left>
      <right style="thin">
        <color indexed="8"/>
      </right>
      <top/>
      <bottom style="medium">
        <color indexed="8"/>
      </bottom>
    </border>
    <border>
      <left style="thin"/>
      <right style="thin"/>
      <top>
        <color indexed="63"/>
      </top>
      <bottom>
        <color indexed="63"/>
      </bottom>
    </border>
    <border>
      <left style="thin"/>
      <right style="thin"/>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medium"/>
      <top style="thin">
        <color indexed="8"/>
      </top>
      <bottom style="thin">
        <color indexed="8"/>
      </bottom>
    </border>
    <border>
      <left style="thin">
        <color indexed="8"/>
      </left>
      <right style="medium">
        <color indexed="8"/>
      </right>
      <top style="medium">
        <color indexed="8"/>
      </top>
      <bottom style="medium">
        <color indexed="8"/>
      </bottom>
    </border>
    <border>
      <left style="thin">
        <color indexed="8"/>
      </left>
      <right style="thin"/>
      <top style="medium"/>
      <bottom>
        <color indexed="63"/>
      </bottom>
    </border>
    <border>
      <left style="thin"/>
      <right style="medium"/>
      <top style="medium"/>
      <bottom/>
    </border>
    <border>
      <left style="thin">
        <color indexed="8"/>
      </left>
      <right/>
      <top/>
      <bottom/>
    </border>
    <border>
      <left/>
      <right style="thin">
        <color indexed="8"/>
      </right>
      <top/>
      <bottom style="medium">
        <color indexed="8"/>
      </bottom>
    </border>
    <border>
      <left style="medium"/>
      <right>
        <color indexed="63"/>
      </right>
      <top>
        <color indexed="63"/>
      </top>
      <bottom style="medium"/>
    </border>
    <border>
      <left style="thin">
        <color indexed="8"/>
      </left>
      <right>
        <color indexed="63"/>
      </right>
      <top/>
      <bottom style="medium"/>
    </border>
    <border>
      <left>
        <color indexed="63"/>
      </left>
      <right style="medium"/>
      <top style="medium"/>
      <bottom/>
    </border>
    <border>
      <left style="medium"/>
      <right/>
      <top style="thin">
        <color indexed="8"/>
      </top>
      <bottom>
        <color indexed="63"/>
      </bottom>
    </border>
    <border>
      <left/>
      <right/>
      <top style="thin">
        <color indexed="8"/>
      </top>
      <bottom>
        <color indexed="63"/>
      </bottom>
    </border>
    <border>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top style="thin">
        <color indexed="8"/>
      </top>
      <bottom>
        <color indexed="63"/>
      </bottom>
    </border>
    <border>
      <left style="thin">
        <color indexed="8"/>
      </left>
      <right style="medium"/>
      <top style="thin">
        <color indexed="8"/>
      </top>
      <bottom>
        <color indexed="63"/>
      </bottom>
    </border>
    <border>
      <left style="thin"/>
      <right style="thin"/>
      <top style="thin"/>
      <bottom/>
    </border>
    <border>
      <left style="thin"/>
      <right>
        <color indexed="63"/>
      </right>
      <top style="thin"/>
      <bottom style="thin"/>
    </border>
    <border>
      <left>
        <color indexed="63"/>
      </left>
      <right>
        <color indexed="63"/>
      </right>
      <top style="thin"/>
      <bottom style="thin"/>
    </border>
    <border>
      <left/>
      <right style="medium"/>
      <top/>
      <bottom/>
    </border>
    <border>
      <left/>
      <right style="medium"/>
      <top/>
      <bottom style="medium">
        <color indexed="8"/>
      </bottom>
    </border>
    <border>
      <left style="medium"/>
      <right style="thin">
        <color indexed="8"/>
      </right>
      <top style="medium"/>
      <bottom/>
    </border>
    <border>
      <left/>
      <right style="thin">
        <color indexed="8"/>
      </right>
      <top style="medium"/>
      <bottom/>
    </border>
    <border>
      <left style="medium"/>
      <right style="thin">
        <color indexed="8"/>
      </right>
      <top/>
      <bottom style="medium">
        <color indexed="8"/>
      </bottom>
    </border>
    <border>
      <left style="thin">
        <color indexed="8"/>
      </left>
      <right/>
      <top>
        <color indexed="63"/>
      </top>
      <bottom style="medium">
        <color indexed="8"/>
      </bottom>
    </border>
    <border>
      <left style="thin">
        <color indexed="8"/>
      </left>
      <right style="thin">
        <color indexed="8"/>
      </right>
      <top/>
      <bottom style="thin">
        <color indexed="8"/>
      </bottom>
    </border>
    <border>
      <left/>
      <right/>
      <top/>
      <bottom style="medium"/>
    </border>
    <border>
      <left style="thin">
        <color indexed="8"/>
      </left>
      <right style="medium">
        <color indexed="8"/>
      </right>
      <top style="medium"/>
      <bottom>
        <color indexed="63"/>
      </bottom>
    </border>
    <border>
      <left style="thin">
        <color indexed="8"/>
      </left>
      <right style="medium">
        <color indexed="8"/>
      </right>
      <top>
        <color indexed="63"/>
      </top>
      <bottom style="medium"/>
    </border>
    <border>
      <left style="thin">
        <color indexed="8"/>
      </left>
      <right style="medium"/>
      <top/>
      <bottom style="medium"/>
    </border>
    <border>
      <left style="medium"/>
      <right style="thin">
        <color indexed="8"/>
      </right>
      <top style="medium"/>
      <bottom style="medium">
        <color indexed="8"/>
      </bottom>
    </border>
    <border>
      <left/>
      <right style="thin">
        <color indexed="8"/>
      </right>
      <top style="medium"/>
      <bottom style="medium">
        <color indexed="8"/>
      </bottom>
    </border>
    <border>
      <left style="medium"/>
      <right style="thin">
        <color indexed="8"/>
      </right>
      <top style="medium">
        <color indexed="8"/>
      </top>
      <bottom style="medium">
        <color indexed="8"/>
      </bottom>
    </border>
    <border>
      <left/>
      <right style="thin">
        <color indexed="8"/>
      </right>
      <top style="medium">
        <color indexed="8"/>
      </top>
      <bottom style="medium">
        <color indexed="8"/>
      </bottom>
    </border>
    <border>
      <left>
        <color indexed="63"/>
      </left>
      <right style="thin">
        <color indexed="8"/>
      </right>
      <top/>
      <bottom style="medium"/>
    </border>
  </borders>
  <cellStyleXfs count="65">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45" fillId="31" borderId="0" applyNumberFormat="0" applyBorder="0" applyAlignment="0" applyProtection="0"/>
    <xf numFmtId="0" fontId="3" fillId="0" borderId="0">
      <alignment/>
      <protection/>
    </xf>
    <xf numFmtId="0" fontId="2" fillId="32" borderId="4" applyNumberFormat="0" applyFont="0" applyAlignment="0" applyProtection="0"/>
    <xf numFmtId="9" fontId="2" fillId="0" borderId="0" applyFont="0" applyFill="0" applyBorder="0" applyAlignment="0" applyProtection="0"/>
    <xf numFmtId="0" fontId="46" fillId="21" borderId="5" applyNumberFormat="0" applyAlignment="0" applyProtection="0"/>
    <xf numFmtId="41" fontId="2" fillId="0" borderId="0" applyFont="0" applyFill="0" applyBorder="0" applyAlignment="0" applyProtection="0"/>
    <xf numFmtId="166" fontId="3" fillId="0" borderId="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43" fontId="2" fillId="0" borderId="0" applyFont="0" applyFill="0" applyBorder="0" applyAlignment="0" applyProtection="0"/>
  </cellStyleXfs>
  <cellXfs count="209">
    <xf numFmtId="0" fontId="0" fillId="0" borderId="0" xfId="0" applyAlignment="1">
      <alignment vertical="top"/>
    </xf>
    <xf numFmtId="166" fontId="5" fillId="0" borderId="0" xfId="50" applyNumberFormat="1" applyFont="1">
      <alignment/>
      <protection/>
    </xf>
    <xf numFmtId="166" fontId="5" fillId="0" borderId="0" xfId="50" applyNumberFormat="1" applyFont="1" applyBorder="1" applyAlignment="1">
      <alignment horizontal="center"/>
      <protection/>
    </xf>
    <xf numFmtId="166" fontId="5" fillId="0" borderId="0" xfId="50" applyNumberFormat="1" applyFont="1" applyBorder="1">
      <alignment/>
      <protection/>
    </xf>
    <xf numFmtId="166" fontId="5" fillId="0" borderId="0" xfId="50" applyNumberFormat="1" applyFont="1" applyBorder="1" applyAlignment="1">
      <alignment horizontal="right"/>
      <protection/>
    </xf>
    <xf numFmtId="167" fontId="5" fillId="0" borderId="0" xfId="50" applyNumberFormat="1" applyFont="1" applyBorder="1" applyAlignment="1">
      <alignment horizontal="right"/>
      <protection/>
    </xf>
    <xf numFmtId="166" fontId="4" fillId="0" borderId="0" xfId="50" applyNumberFormat="1" applyFont="1" applyBorder="1">
      <alignment/>
      <protection/>
    </xf>
    <xf numFmtId="166" fontId="4" fillId="0" borderId="10" xfId="55" applyNumberFormat="1" applyFont="1" applyFill="1" applyBorder="1" applyAlignment="1" applyProtection="1">
      <alignment/>
      <protection/>
    </xf>
    <xf numFmtId="0" fontId="5" fillId="0" borderId="0" xfId="50" applyNumberFormat="1" applyFont="1" applyFill="1" applyBorder="1">
      <alignment/>
      <protection/>
    </xf>
    <xf numFmtId="166" fontId="5" fillId="0" borderId="0" xfId="50" applyNumberFormat="1" applyFont="1" applyFill="1" applyBorder="1">
      <alignment/>
      <protection/>
    </xf>
    <xf numFmtId="166" fontId="5" fillId="0" borderId="10" xfId="55" applyNumberFormat="1" applyFont="1" applyFill="1" applyBorder="1" applyAlignment="1" applyProtection="1">
      <alignment/>
      <protection/>
    </xf>
    <xf numFmtId="166" fontId="5" fillId="0" borderId="0" xfId="50" applyNumberFormat="1" applyFont="1" applyFill="1">
      <alignment/>
      <protection/>
    </xf>
    <xf numFmtId="166" fontId="4" fillId="0" borderId="11" xfId="50" applyNumberFormat="1" applyFont="1" applyBorder="1">
      <alignment/>
      <protection/>
    </xf>
    <xf numFmtId="166" fontId="4" fillId="0" borderId="12" xfId="55" applyNumberFormat="1" applyFont="1" applyFill="1" applyBorder="1" applyAlignment="1" applyProtection="1">
      <alignment/>
      <protection/>
    </xf>
    <xf numFmtId="166" fontId="4" fillId="0" borderId="0" xfId="50" applyNumberFormat="1" applyFont="1">
      <alignment/>
      <protection/>
    </xf>
    <xf numFmtId="166" fontId="4" fillId="0" borderId="13" xfId="50" applyNumberFormat="1" applyFont="1" applyBorder="1">
      <alignment/>
      <protection/>
    </xf>
    <xf numFmtId="166" fontId="5" fillId="0" borderId="13" xfId="50" applyNumberFormat="1" applyFont="1" applyBorder="1">
      <alignment/>
      <protection/>
    </xf>
    <xf numFmtId="166" fontId="4" fillId="0" borderId="14" xfId="50" applyNumberFormat="1" applyFont="1" applyBorder="1">
      <alignment/>
      <protection/>
    </xf>
    <xf numFmtId="166" fontId="5" fillId="0" borderId="14" xfId="50" applyNumberFormat="1" applyFont="1" applyBorder="1">
      <alignment/>
      <protection/>
    </xf>
    <xf numFmtId="166" fontId="5" fillId="0" borderId="15" xfId="50" applyNumberFormat="1" applyFont="1" applyBorder="1">
      <alignment/>
      <protection/>
    </xf>
    <xf numFmtId="166" fontId="4" fillId="0" borderId="15" xfId="50" applyNumberFormat="1" applyFont="1" applyBorder="1">
      <alignment/>
      <protection/>
    </xf>
    <xf numFmtId="166" fontId="4" fillId="0" borderId="16" xfId="55" applyNumberFormat="1" applyFont="1" applyFill="1" applyBorder="1" applyAlignment="1" applyProtection="1">
      <alignment/>
      <protection/>
    </xf>
    <xf numFmtId="166" fontId="4" fillId="0" borderId="17" xfId="50" applyNumberFormat="1" applyFont="1" applyBorder="1">
      <alignment/>
      <protection/>
    </xf>
    <xf numFmtId="166" fontId="5" fillId="0" borderId="17" xfId="50" applyNumberFormat="1" applyFont="1" applyBorder="1">
      <alignment/>
      <protection/>
    </xf>
    <xf numFmtId="166" fontId="4" fillId="0" borderId="16" xfId="50" applyNumberFormat="1" applyFont="1" applyBorder="1">
      <alignment/>
      <protection/>
    </xf>
    <xf numFmtId="0" fontId="4" fillId="0" borderId="0" xfId="50" applyNumberFormat="1" applyFont="1" applyBorder="1" applyAlignment="1">
      <alignment wrapText="1"/>
      <protection/>
    </xf>
    <xf numFmtId="166" fontId="5" fillId="0" borderId="0" xfId="55" applyNumberFormat="1" applyFont="1" applyFill="1" applyBorder="1" applyAlignment="1" applyProtection="1">
      <alignment/>
      <protection/>
    </xf>
    <xf numFmtId="166" fontId="5" fillId="0" borderId="0" xfId="50" applyNumberFormat="1" applyFont="1" applyFill="1" applyBorder="1" applyAlignment="1">
      <alignment horizontal="center"/>
      <protection/>
    </xf>
    <xf numFmtId="166" fontId="4" fillId="0" borderId="0" xfId="50" applyNumberFormat="1" applyFont="1" applyFill="1" applyBorder="1">
      <alignment/>
      <protection/>
    </xf>
    <xf numFmtId="166" fontId="4" fillId="0" borderId="18" xfId="50" applyNumberFormat="1" applyFont="1" applyBorder="1">
      <alignment/>
      <protection/>
    </xf>
    <xf numFmtId="166" fontId="4" fillId="0" borderId="19" xfId="55" applyNumberFormat="1" applyFont="1" applyFill="1" applyBorder="1" applyAlignment="1" applyProtection="1">
      <alignment horizontal="center"/>
      <protection/>
    </xf>
    <xf numFmtId="0" fontId="5" fillId="0" borderId="0" xfId="50" applyNumberFormat="1" applyFont="1">
      <alignment/>
      <protection/>
    </xf>
    <xf numFmtId="166" fontId="5" fillId="0" borderId="0" xfId="50" applyNumberFormat="1" applyFont="1" applyAlignment="1">
      <alignment horizontal="left"/>
      <protection/>
    </xf>
    <xf numFmtId="166" fontId="5" fillId="0" borderId="0" xfId="50" applyNumberFormat="1" applyFont="1" applyAlignment="1">
      <alignment horizontal="center"/>
      <protection/>
    </xf>
    <xf numFmtId="0" fontId="5" fillId="0" borderId="0" xfId="50" applyFont="1">
      <alignment/>
      <protection/>
    </xf>
    <xf numFmtId="0" fontId="5" fillId="0" borderId="0" xfId="50" applyFont="1" applyFill="1">
      <alignment/>
      <protection/>
    </xf>
    <xf numFmtId="166" fontId="5" fillId="0" borderId="0" xfId="55" applyFont="1" applyFill="1" applyBorder="1" applyAlignment="1" applyProtection="1">
      <alignment/>
      <protection/>
    </xf>
    <xf numFmtId="0" fontId="5" fillId="0" borderId="0" xfId="50" applyFont="1" applyBorder="1" applyAlignment="1">
      <alignment horizontal="center"/>
      <protection/>
    </xf>
    <xf numFmtId="166" fontId="4" fillId="0" borderId="20" xfId="50" applyNumberFormat="1" applyFont="1" applyBorder="1">
      <alignment/>
      <protection/>
    </xf>
    <xf numFmtId="166" fontId="5" fillId="0" borderId="20" xfId="50" applyNumberFormat="1" applyFont="1" applyBorder="1">
      <alignment/>
      <protection/>
    </xf>
    <xf numFmtId="166" fontId="5" fillId="0" borderId="20" xfId="50" applyNumberFormat="1" applyFont="1" applyFill="1" applyBorder="1">
      <alignment/>
      <protection/>
    </xf>
    <xf numFmtId="166" fontId="4" fillId="0" borderId="21" xfId="50" applyNumberFormat="1" applyFont="1" applyBorder="1">
      <alignment/>
      <protection/>
    </xf>
    <xf numFmtId="166" fontId="4" fillId="0" borderId="22" xfId="50" applyNumberFormat="1" applyFont="1" applyBorder="1">
      <alignment/>
      <protection/>
    </xf>
    <xf numFmtId="166" fontId="4" fillId="0" borderId="23" xfId="50" applyNumberFormat="1" applyFont="1" applyBorder="1">
      <alignment/>
      <protection/>
    </xf>
    <xf numFmtId="166" fontId="4" fillId="0" borderId="24" xfId="50" applyNumberFormat="1" applyFont="1" applyBorder="1">
      <alignment/>
      <protection/>
    </xf>
    <xf numFmtId="166" fontId="4" fillId="0" borderId="25" xfId="50" applyNumberFormat="1" applyFont="1" applyBorder="1">
      <alignment/>
      <protection/>
    </xf>
    <xf numFmtId="166" fontId="5" fillId="0" borderId="25" xfId="50" applyNumberFormat="1" applyFont="1" applyFill="1" applyBorder="1">
      <alignment/>
      <protection/>
    </xf>
    <xf numFmtId="166" fontId="5" fillId="0" borderId="25" xfId="50" applyNumberFormat="1" applyFont="1" applyBorder="1">
      <alignment/>
      <protection/>
    </xf>
    <xf numFmtId="166" fontId="4" fillId="0" borderId="26" xfId="50" applyNumberFormat="1" applyFont="1" applyBorder="1">
      <alignment/>
      <protection/>
    </xf>
    <xf numFmtId="166" fontId="4" fillId="0" borderId="27" xfId="50" applyNumberFormat="1" applyFont="1" applyBorder="1">
      <alignment/>
      <protection/>
    </xf>
    <xf numFmtId="166" fontId="4" fillId="0" borderId="24" xfId="55" applyNumberFormat="1" applyFont="1" applyFill="1" applyBorder="1" applyAlignment="1" applyProtection="1">
      <alignment/>
      <protection/>
    </xf>
    <xf numFmtId="166" fontId="4" fillId="0" borderId="25" xfId="50" applyNumberFormat="1" applyFont="1" applyFill="1" applyBorder="1" applyAlignment="1">
      <alignment horizontal="center"/>
      <protection/>
    </xf>
    <xf numFmtId="166" fontId="4" fillId="0" borderId="28" xfId="50" applyNumberFormat="1" applyFont="1" applyFill="1" applyBorder="1" applyAlignment="1">
      <alignment horizontal="center"/>
      <protection/>
    </xf>
    <xf numFmtId="166" fontId="4" fillId="0" borderId="29" xfId="50" applyNumberFormat="1" applyFont="1" applyBorder="1">
      <alignment/>
      <protection/>
    </xf>
    <xf numFmtId="166" fontId="4" fillId="0" borderId="25" xfId="55" applyNumberFormat="1" applyFont="1" applyFill="1" applyBorder="1" applyAlignment="1" applyProtection="1">
      <alignment/>
      <protection/>
    </xf>
    <xf numFmtId="0" fontId="4" fillId="0" borderId="21" xfId="50" applyNumberFormat="1" applyFont="1" applyBorder="1">
      <alignment/>
      <protection/>
    </xf>
    <xf numFmtId="166" fontId="4" fillId="0" borderId="30" xfId="50" applyNumberFormat="1" applyFont="1" applyBorder="1">
      <alignment/>
      <protection/>
    </xf>
    <xf numFmtId="166" fontId="4" fillId="0" borderId="30" xfId="50" applyNumberFormat="1" applyFont="1" applyBorder="1" applyAlignment="1">
      <alignment horizontal="center" wrapText="1"/>
      <protection/>
    </xf>
    <xf numFmtId="166" fontId="4" fillId="0" borderId="30" xfId="50" applyNumberFormat="1" applyFont="1" applyBorder="1" applyAlignment="1">
      <alignment horizontal="center" vertical="center" wrapText="1"/>
      <protection/>
    </xf>
    <xf numFmtId="0" fontId="4" fillId="0" borderId="31" xfId="50" applyFont="1" applyBorder="1" applyAlignment="1">
      <alignment/>
      <protection/>
    </xf>
    <xf numFmtId="166" fontId="4" fillId="0" borderId="31" xfId="50" applyNumberFormat="1" applyFont="1" applyBorder="1" applyAlignment="1">
      <alignment horizontal="right"/>
      <protection/>
    </xf>
    <xf numFmtId="166" fontId="4" fillId="0" borderId="10" xfId="50" applyNumberFormat="1" applyFont="1" applyBorder="1" applyAlignment="1">
      <alignment horizontal="center"/>
      <protection/>
    </xf>
    <xf numFmtId="0" fontId="4" fillId="0" borderId="10" xfId="50" applyNumberFormat="1" applyFont="1" applyBorder="1" applyAlignment="1">
      <alignment horizontal="center"/>
      <protection/>
    </xf>
    <xf numFmtId="166" fontId="4" fillId="0" borderId="10" xfId="50" applyNumberFormat="1" applyFont="1" applyBorder="1" applyAlignment="1">
      <alignment horizontal="center" vertical="top"/>
      <protection/>
    </xf>
    <xf numFmtId="166" fontId="4" fillId="0" borderId="32" xfId="50" applyNumberFormat="1" applyFont="1" applyBorder="1" applyAlignment="1">
      <alignment horizontal="center"/>
      <protection/>
    </xf>
    <xf numFmtId="166" fontId="5" fillId="0" borderId="33" xfId="50" applyNumberFormat="1" applyFont="1" applyBorder="1">
      <alignment/>
      <protection/>
    </xf>
    <xf numFmtId="166" fontId="5" fillId="0" borderId="34" xfId="50" applyNumberFormat="1" applyFont="1" applyBorder="1">
      <alignment/>
      <protection/>
    </xf>
    <xf numFmtId="0" fontId="9" fillId="0" borderId="0" xfId="0" applyFont="1" applyAlignment="1">
      <alignment horizontal="center"/>
    </xf>
    <xf numFmtId="0" fontId="10" fillId="0" borderId="0" xfId="0" applyFont="1" applyFill="1" applyAlignment="1">
      <alignment vertical="center"/>
    </xf>
    <xf numFmtId="4" fontId="11" fillId="0" borderId="0" xfId="0" applyNumberFormat="1" applyFont="1" applyAlignment="1">
      <alignment/>
    </xf>
    <xf numFmtId="4" fontId="12" fillId="0" borderId="0" xfId="0" applyNumberFormat="1" applyFont="1" applyBorder="1" applyAlignment="1">
      <alignment horizontal="center" vertical="center"/>
    </xf>
    <xf numFmtId="0" fontId="12" fillId="0" borderId="0" xfId="0" applyFont="1" applyAlignment="1">
      <alignment horizontal="center"/>
    </xf>
    <xf numFmtId="4" fontId="12" fillId="0" borderId="0" xfId="0" applyNumberFormat="1" applyFont="1" applyAlignment="1">
      <alignment horizontal="center" vertical="center"/>
    </xf>
    <xf numFmtId="4" fontId="12" fillId="0" borderId="0" xfId="0" applyNumberFormat="1" applyFont="1" applyAlignment="1">
      <alignment vertical="center"/>
    </xf>
    <xf numFmtId="0" fontId="1" fillId="0" borderId="0" xfId="0" applyFont="1" applyAlignment="1">
      <alignment vertical="center"/>
    </xf>
    <xf numFmtId="166" fontId="5" fillId="0" borderId="0" xfId="50" applyNumberFormat="1" applyFont="1" applyAlignment="1">
      <alignment/>
      <protection/>
    </xf>
    <xf numFmtId="0" fontId="13" fillId="0" borderId="0" xfId="0" applyFont="1" applyAlignment="1">
      <alignment vertical="center"/>
    </xf>
    <xf numFmtId="0" fontId="11" fillId="0" borderId="0" xfId="0" applyFont="1" applyAlignment="1">
      <alignment vertical="center"/>
    </xf>
    <xf numFmtId="166" fontId="4" fillId="0" borderId="35" xfId="50" applyNumberFormat="1" applyFont="1" applyBorder="1">
      <alignment/>
      <protection/>
    </xf>
    <xf numFmtId="166" fontId="5" fillId="0" borderId="36" xfId="50" applyNumberFormat="1" applyFont="1" applyBorder="1">
      <alignment/>
      <protection/>
    </xf>
    <xf numFmtId="166" fontId="5" fillId="0" borderId="35" xfId="50" applyNumberFormat="1" applyFont="1" applyBorder="1">
      <alignment/>
      <protection/>
    </xf>
    <xf numFmtId="166" fontId="5" fillId="0" borderId="37" xfId="50" applyNumberFormat="1" applyFont="1" applyBorder="1">
      <alignment/>
      <protection/>
    </xf>
    <xf numFmtId="166" fontId="5" fillId="0" borderId="38" xfId="50" applyNumberFormat="1" applyFont="1" applyBorder="1">
      <alignment/>
      <protection/>
    </xf>
    <xf numFmtId="166" fontId="5" fillId="0" borderId="39" xfId="50" applyNumberFormat="1" applyFont="1" applyBorder="1">
      <alignment/>
      <protection/>
    </xf>
    <xf numFmtId="166" fontId="8" fillId="0" borderId="0" xfId="50" applyNumberFormat="1" applyFont="1" applyAlignment="1">
      <alignment/>
      <protection/>
    </xf>
    <xf numFmtId="166" fontId="4" fillId="33" borderId="29" xfId="50" applyNumberFormat="1" applyFont="1" applyFill="1" applyBorder="1" applyAlignment="1">
      <alignment horizontal="center"/>
      <protection/>
    </xf>
    <xf numFmtId="166" fontId="4" fillId="0" borderId="40" xfId="55" applyNumberFormat="1" applyFont="1" applyFill="1" applyBorder="1" applyAlignment="1" applyProtection="1">
      <alignment horizontal="right"/>
      <protection/>
    </xf>
    <xf numFmtId="166" fontId="4" fillId="0" borderId="41" xfId="55" applyNumberFormat="1" applyFont="1" applyFill="1" applyBorder="1" applyAlignment="1" applyProtection="1">
      <alignment/>
      <protection/>
    </xf>
    <xf numFmtId="0" fontId="4" fillId="0" borderId="42" xfId="50" applyNumberFormat="1" applyFont="1" applyBorder="1" applyAlignment="1">
      <alignment horizontal="center" vertical="center"/>
      <protection/>
    </xf>
    <xf numFmtId="166" fontId="4" fillId="0" borderId="43" xfId="50" applyNumberFormat="1" applyFont="1" applyBorder="1" applyAlignment="1">
      <alignment horizontal="center"/>
      <protection/>
    </xf>
    <xf numFmtId="166" fontId="5" fillId="34" borderId="0" xfId="50" applyNumberFormat="1" applyFont="1" applyFill="1">
      <alignment/>
      <protection/>
    </xf>
    <xf numFmtId="166" fontId="5" fillId="0" borderId="25" xfId="55" applyNumberFormat="1" applyFont="1" applyFill="1" applyBorder="1" applyAlignment="1" applyProtection="1">
      <alignment/>
      <protection/>
    </xf>
    <xf numFmtId="166" fontId="4" fillId="0" borderId="33" xfId="50" applyNumberFormat="1" applyFont="1" applyBorder="1">
      <alignment/>
      <protection/>
    </xf>
    <xf numFmtId="166" fontId="5" fillId="34" borderId="20" xfId="50" applyNumberFormat="1" applyFont="1" applyFill="1" applyBorder="1">
      <alignment/>
      <protection/>
    </xf>
    <xf numFmtId="166" fontId="5" fillId="34" borderId="0" xfId="50" applyNumberFormat="1" applyFont="1" applyFill="1" applyBorder="1">
      <alignment/>
      <protection/>
    </xf>
    <xf numFmtId="0" fontId="5" fillId="34" borderId="0" xfId="50" applyNumberFormat="1" applyFont="1" applyFill="1" applyBorder="1">
      <alignment/>
      <protection/>
    </xf>
    <xf numFmtId="166" fontId="4" fillId="34" borderId="0" xfId="50" applyNumberFormat="1" applyFont="1" applyFill="1" applyBorder="1">
      <alignment/>
      <protection/>
    </xf>
    <xf numFmtId="166" fontId="4" fillId="0" borderId="30" xfId="50" applyNumberFormat="1" applyFont="1" applyFill="1" applyBorder="1">
      <alignment/>
      <protection/>
    </xf>
    <xf numFmtId="166" fontId="4" fillId="0" borderId="0" xfId="50" applyNumberFormat="1" applyFont="1" applyFill="1">
      <alignment/>
      <protection/>
    </xf>
    <xf numFmtId="166" fontId="5" fillId="0" borderId="0" xfId="50" applyNumberFormat="1" applyFont="1" applyFill="1" applyAlignment="1">
      <alignment horizontal="left"/>
      <protection/>
    </xf>
    <xf numFmtId="166" fontId="4" fillId="0" borderId="44" xfId="55" applyNumberFormat="1" applyFont="1" applyFill="1" applyBorder="1" applyAlignment="1" applyProtection="1">
      <alignment horizontal="right"/>
      <protection/>
    </xf>
    <xf numFmtId="166" fontId="4" fillId="0" borderId="45" xfId="55" applyNumberFormat="1" applyFont="1" applyFill="1" applyBorder="1" applyAlignment="1" applyProtection="1">
      <alignment horizontal="right"/>
      <protection/>
    </xf>
    <xf numFmtId="166" fontId="5" fillId="0" borderId="25" xfId="50" applyNumberFormat="1" applyFont="1" applyBorder="1" applyAlignment="1">
      <alignment horizontal="right"/>
      <protection/>
    </xf>
    <xf numFmtId="0" fontId="15" fillId="0" borderId="0" xfId="0" applyFont="1" applyAlignment="1">
      <alignment/>
    </xf>
    <xf numFmtId="0" fontId="15" fillId="0" borderId="0" xfId="0" applyFont="1" applyAlignment="1">
      <alignment vertical="center"/>
    </xf>
    <xf numFmtId="0" fontId="16" fillId="0" borderId="0" xfId="0" applyFont="1" applyAlignment="1">
      <alignment horizontal="center" vertical="center"/>
    </xf>
    <xf numFmtId="0" fontId="2" fillId="0" borderId="0" xfId="0" applyFont="1" applyAlignment="1">
      <alignment horizontal="center" vertical="center"/>
    </xf>
    <xf numFmtId="0" fontId="4" fillId="0" borderId="20" xfId="50" applyNumberFormat="1" applyFont="1" applyFill="1" applyBorder="1" applyAlignment="1">
      <alignment wrapText="1"/>
      <protection/>
    </xf>
    <xf numFmtId="0" fontId="4" fillId="0" borderId="46" xfId="50" applyNumberFormat="1" applyFont="1" applyFill="1" applyBorder="1" applyAlignment="1">
      <alignment wrapText="1"/>
      <protection/>
    </xf>
    <xf numFmtId="166" fontId="4" fillId="0" borderId="47" xfId="50" applyNumberFormat="1" applyFont="1" applyFill="1" applyBorder="1" applyAlignment="1">
      <alignment horizontal="right"/>
      <protection/>
    </xf>
    <xf numFmtId="0" fontId="8" fillId="0" borderId="0" xfId="0" applyFont="1" applyFill="1" applyAlignment="1">
      <alignment horizontal="center"/>
    </xf>
    <xf numFmtId="4" fontId="3" fillId="0" borderId="0" xfId="0" applyNumberFormat="1" applyFont="1" applyFill="1" applyBorder="1" applyAlignment="1">
      <alignment horizontal="center" vertical="center"/>
    </xf>
    <xf numFmtId="4" fontId="3" fillId="0" borderId="0" xfId="0" applyNumberFormat="1" applyFont="1" applyFill="1" applyAlignment="1">
      <alignment horizontal="center" vertical="center"/>
    </xf>
    <xf numFmtId="4" fontId="8" fillId="0" borderId="0" xfId="0" applyNumberFormat="1" applyFont="1" applyFill="1" applyAlignment="1">
      <alignment horizontal="center" vertical="center"/>
    </xf>
    <xf numFmtId="0" fontId="2" fillId="0" borderId="0" xfId="0" applyFont="1" applyFill="1" applyAlignment="1">
      <alignment vertical="center"/>
    </xf>
    <xf numFmtId="166" fontId="4" fillId="0" borderId="48" xfId="55" applyNumberFormat="1" applyFont="1" applyFill="1" applyBorder="1" applyAlignment="1" applyProtection="1">
      <alignment vertical="center"/>
      <protection/>
    </xf>
    <xf numFmtId="166" fontId="4" fillId="0" borderId="49" xfId="50" applyNumberFormat="1" applyFont="1" applyBorder="1">
      <alignment/>
      <protection/>
    </xf>
    <xf numFmtId="166" fontId="4" fillId="0" borderId="50" xfId="50" applyNumberFormat="1" applyFont="1" applyBorder="1">
      <alignment/>
      <protection/>
    </xf>
    <xf numFmtId="166" fontId="5" fillId="0" borderId="50" xfId="50" applyNumberFormat="1" applyFont="1" applyBorder="1">
      <alignment/>
      <protection/>
    </xf>
    <xf numFmtId="166" fontId="4" fillId="0" borderId="51" xfId="50" applyNumberFormat="1" applyFont="1" applyFill="1" applyBorder="1">
      <alignment/>
      <protection/>
    </xf>
    <xf numFmtId="166" fontId="4" fillId="0" borderId="52" xfId="50" applyNumberFormat="1" applyFont="1" applyFill="1" applyBorder="1">
      <alignment/>
      <protection/>
    </xf>
    <xf numFmtId="166" fontId="4" fillId="33" borderId="52" xfId="50" applyNumberFormat="1" applyFont="1" applyFill="1" applyBorder="1">
      <alignment/>
      <protection/>
    </xf>
    <xf numFmtId="166" fontId="4" fillId="0" borderId="53" xfId="50" applyNumberFormat="1" applyFont="1" applyFill="1" applyBorder="1" applyAlignment="1">
      <alignment horizontal="center"/>
      <protection/>
    </xf>
    <xf numFmtId="166" fontId="5" fillId="35" borderId="52" xfId="50" applyNumberFormat="1" applyFont="1" applyFill="1" applyBorder="1">
      <alignment/>
      <protection/>
    </xf>
    <xf numFmtId="166" fontId="4" fillId="36" borderId="53" xfId="50" applyNumberFormat="1" applyFont="1" applyFill="1" applyBorder="1" applyAlignment="1">
      <alignment horizontal="center"/>
      <protection/>
    </xf>
    <xf numFmtId="166" fontId="4" fillId="0" borderId="54" xfId="55" applyNumberFormat="1" applyFont="1" applyFill="1" applyBorder="1" applyAlignment="1" applyProtection="1">
      <alignment horizontal="right"/>
      <protection/>
    </xf>
    <xf numFmtId="166" fontId="4" fillId="0" borderId="27" xfId="50" applyNumberFormat="1" applyFont="1" applyFill="1" applyBorder="1">
      <alignment/>
      <protection/>
    </xf>
    <xf numFmtId="166" fontId="4" fillId="0" borderId="27" xfId="50" applyNumberFormat="1" applyFont="1" applyBorder="1" applyAlignment="1">
      <alignment horizontal="center"/>
      <protection/>
    </xf>
    <xf numFmtId="166" fontId="4" fillId="0" borderId="27" xfId="50" applyNumberFormat="1" applyFont="1" applyFill="1" applyBorder="1" applyAlignment="1">
      <alignment horizontal="center"/>
      <protection/>
    </xf>
    <xf numFmtId="166" fontId="5" fillId="0" borderId="44" xfId="50" applyNumberFormat="1" applyFont="1" applyFill="1" applyBorder="1" applyAlignment="1">
      <alignment/>
      <protection/>
    </xf>
    <xf numFmtId="0" fontId="10" fillId="0" borderId="0" xfId="0" applyFont="1" applyFill="1" applyAlignment="1">
      <alignment horizontal="left" vertical="top" wrapText="1"/>
    </xf>
    <xf numFmtId="0" fontId="54" fillId="0" borderId="0" xfId="0" applyFont="1" applyFill="1" applyAlignment="1">
      <alignment horizontal="left" vertical="top"/>
    </xf>
    <xf numFmtId="0" fontId="8" fillId="0" borderId="0" xfId="50" applyNumberFormat="1" applyFont="1" applyBorder="1" applyAlignment="1">
      <alignment/>
      <protection/>
    </xf>
    <xf numFmtId="166" fontId="5" fillId="0" borderId="33" xfId="50" applyNumberFormat="1" applyFont="1" applyFill="1" applyBorder="1">
      <alignment/>
      <protection/>
    </xf>
    <xf numFmtId="166" fontId="4" fillId="0" borderId="33" xfId="50" applyNumberFormat="1" applyFont="1" applyFill="1" applyBorder="1">
      <alignment/>
      <protection/>
    </xf>
    <xf numFmtId="166" fontId="4" fillId="0" borderId="27" xfId="50" applyNumberFormat="1" applyFont="1" applyFill="1" applyBorder="1" applyAlignment="1">
      <alignment horizontal="center" vertical="center"/>
      <protection/>
    </xf>
    <xf numFmtId="166" fontId="4" fillId="0" borderId="19" xfId="50" applyNumberFormat="1" applyFont="1" applyFill="1" applyBorder="1">
      <alignment/>
      <protection/>
    </xf>
    <xf numFmtId="166" fontId="4" fillId="0" borderId="32" xfId="50" applyNumberFormat="1" applyFont="1" applyFill="1" applyBorder="1" applyAlignment="1">
      <alignment horizontal="center"/>
      <protection/>
    </xf>
    <xf numFmtId="166" fontId="8" fillId="0" borderId="0" xfId="50" applyNumberFormat="1" applyFont="1" applyAlignment="1">
      <alignment horizontal="center"/>
      <protection/>
    </xf>
    <xf numFmtId="0" fontId="10" fillId="0" borderId="0" xfId="0" applyFont="1" applyFill="1" applyAlignment="1">
      <alignment horizontal="left" vertical="top" wrapText="1"/>
    </xf>
    <xf numFmtId="0" fontId="54" fillId="0" borderId="0" xfId="0" applyFont="1" applyFill="1" applyAlignment="1">
      <alignment horizontal="left" vertical="top"/>
    </xf>
    <xf numFmtId="166" fontId="4" fillId="0" borderId="55" xfId="50" applyNumberFormat="1" applyFont="1" applyBorder="1" applyAlignment="1">
      <alignment horizontal="center" vertical="center" wrapText="1"/>
      <protection/>
    </xf>
    <xf numFmtId="166" fontId="4" fillId="0" borderId="34" xfId="50" applyNumberFormat="1" applyFont="1" applyBorder="1" applyAlignment="1">
      <alignment horizontal="center" vertical="center" wrapText="1"/>
      <protection/>
    </xf>
    <xf numFmtId="4" fontId="12" fillId="0" borderId="0" xfId="0" applyNumberFormat="1" applyFont="1" applyAlignment="1">
      <alignment horizontal="center" vertical="center"/>
    </xf>
    <xf numFmtId="166" fontId="8" fillId="0" borderId="0" xfId="50" applyNumberFormat="1" applyFont="1" applyBorder="1" applyAlignment="1">
      <alignment horizontal="center"/>
      <protection/>
    </xf>
    <xf numFmtId="0" fontId="8" fillId="0" borderId="0" xfId="50" applyNumberFormat="1" applyFont="1" applyBorder="1" applyAlignment="1">
      <alignment horizontal="center"/>
      <protection/>
    </xf>
    <xf numFmtId="0" fontId="55" fillId="34" borderId="0" xfId="0" applyFont="1" applyFill="1" applyAlignment="1">
      <alignment horizontal="center"/>
    </xf>
    <xf numFmtId="4" fontId="3" fillId="34" borderId="0" xfId="0" applyNumberFormat="1" applyFont="1" applyFill="1" applyAlignment="1">
      <alignment horizontal="center" vertical="center"/>
    </xf>
    <xf numFmtId="0" fontId="10" fillId="34" borderId="0" xfId="0" applyFont="1" applyFill="1" applyAlignment="1">
      <alignment horizontal="left" vertical="top" wrapText="1"/>
    </xf>
    <xf numFmtId="0" fontId="54" fillId="34" borderId="0" xfId="0" applyFont="1" applyFill="1" applyAlignment="1">
      <alignment horizontal="left" vertical="top"/>
    </xf>
    <xf numFmtId="166" fontId="5" fillId="0" borderId="10" xfId="55" applyNumberFormat="1" applyFont="1" applyFill="1" applyBorder="1" applyAlignment="1" applyProtection="1">
      <alignment horizontal="right"/>
      <protection/>
    </xf>
    <xf numFmtId="166" fontId="4" fillId="0" borderId="56" xfId="50" applyNumberFormat="1" applyFont="1" applyBorder="1" applyAlignment="1">
      <alignment horizontal="left"/>
      <protection/>
    </xf>
    <xf numFmtId="166" fontId="4" fillId="0" borderId="57" xfId="50" applyNumberFormat="1" applyFont="1" applyBorder="1" applyAlignment="1">
      <alignment horizontal="left"/>
      <protection/>
    </xf>
    <xf numFmtId="166" fontId="4" fillId="0" borderId="30" xfId="50" applyNumberFormat="1" applyFont="1" applyBorder="1" applyAlignment="1">
      <alignment horizontal="center" vertical="center"/>
      <protection/>
    </xf>
    <xf numFmtId="166" fontId="4" fillId="0" borderId="30" xfId="50" applyNumberFormat="1" applyFont="1" applyBorder="1" applyAlignment="1">
      <alignment horizontal="center"/>
      <protection/>
    </xf>
    <xf numFmtId="166" fontId="4" fillId="0" borderId="48" xfId="50" applyNumberFormat="1" applyFont="1" applyBorder="1" applyAlignment="1">
      <alignment horizontal="center" vertical="center" wrapText="1"/>
      <protection/>
    </xf>
    <xf numFmtId="166" fontId="4" fillId="0" borderId="58" xfId="50" applyNumberFormat="1" applyFont="1" applyBorder="1" applyAlignment="1">
      <alignment horizontal="center" vertical="center"/>
      <protection/>
    </xf>
    <xf numFmtId="166" fontId="4" fillId="0" borderId="59" xfId="50" applyNumberFormat="1" applyFont="1" applyBorder="1" applyAlignment="1">
      <alignment horizontal="center" vertical="center"/>
      <protection/>
    </xf>
    <xf numFmtId="166" fontId="8" fillId="0" borderId="38" xfId="50" applyNumberFormat="1" applyFont="1" applyBorder="1" applyAlignment="1">
      <alignment horizontal="center"/>
      <protection/>
    </xf>
    <xf numFmtId="166" fontId="4" fillId="0" borderId="60" xfId="50" applyNumberFormat="1" applyFont="1" applyBorder="1" applyAlignment="1">
      <alignment horizontal="center"/>
      <protection/>
    </xf>
    <xf numFmtId="166" fontId="4" fillId="0" borderId="61" xfId="50" applyNumberFormat="1" applyFont="1" applyBorder="1" applyAlignment="1">
      <alignment horizontal="center"/>
      <protection/>
    </xf>
    <xf numFmtId="166" fontId="7" fillId="0" borderId="16" xfId="55" applyNumberFormat="1" applyFont="1" applyFill="1" applyBorder="1" applyAlignment="1" applyProtection="1">
      <alignment/>
      <protection/>
    </xf>
    <xf numFmtId="166" fontId="56" fillId="0" borderId="16" xfId="55" applyNumberFormat="1" applyFont="1" applyFill="1" applyBorder="1" applyAlignment="1" applyProtection="1">
      <alignment/>
      <protection/>
    </xf>
    <xf numFmtId="166" fontId="4" fillId="0" borderId="52" xfId="55" applyNumberFormat="1" applyFont="1" applyFill="1" applyBorder="1" applyAlignment="1" applyProtection="1">
      <alignment/>
      <protection/>
    </xf>
    <xf numFmtId="166" fontId="4" fillId="0" borderId="62" xfId="50" applyNumberFormat="1" applyFont="1" applyBorder="1" applyAlignment="1">
      <alignment horizontal="center" vertical="center"/>
      <protection/>
    </xf>
    <xf numFmtId="166" fontId="4" fillId="0" borderId="45" xfId="50" applyNumberFormat="1" applyFont="1" applyBorder="1" applyAlignment="1">
      <alignment horizontal="center" vertical="center"/>
      <protection/>
    </xf>
    <xf numFmtId="166" fontId="4" fillId="0" borderId="27" xfId="50" applyNumberFormat="1" applyFont="1" applyFill="1" applyBorder="1" applyAlignment="1">
      <alignment horizontal="center" vertical="center"/>
      <protection/>
    </xf>
    <xf numFmtId="166" fontId="5" fillId="0" borderId="44" xfId="55" applyNumberFormat="1" applyFont="1" applyFill="1" applyBorder="1" applyAlignment="1" applyProtection="1">
      <alignment horizontal="center" vertical="center"/>
      <protection/>
    </xf>
    <xf numFmtId="166" fontId="5" fillId="0" borderId="13" xfId="55" applyNumberFormat="1" applyFont="1" applyFill="1" applyBorder="1" applyAlignment="1" applyProtection="1">
      <alignment horizontal="center" vertical="center"/>
      <protection/>
    </xf>
    <xf numFmtId="166" fontId="5" fillId="0" borderId="63" xfId="55" applyNumberFormat="1" applyFont="1" applyFill="1" applyBorder="1" applyAlignment="1" applyProtection="1">
      <alignment horizontal="center" vertical="center"/>
      <protection/>
    </xf>
    <xf numFmtId="166" fontId="5" fillId="0" borderId="45" xfId="55" applyNumberFormat="1" applyFont="1" applyFill="1" applyBorder="1" applyAlignment="1" applyProtection="1">
      <alignment horizontal="center" vertical="center"/>
      <protection/>
    </xf>
    <xf numFmtId="0" fontId="4" fillId="0" borderId="0" xfId="50" applyNumberFormat="1" applyFont="1" applyFill="1" applyBorder="1" applyAlignment="1">
      <alignment wrapText="1"/>
      <protection/>
    </xf>
    <xf numFmtId="166" fontId="5" fillId="0" borderId="64" xfId="55" applyNumberFormat="1" applyFont="1" applyFill="1" applyBorder="1" applyAlignment="1" applyProtection="1">
      <alignment horizontal="right"/>
      <protection/>
    </xf>
    <xf numFmtId="0" fontId="4" fillId="0" borderId="27" xfId="50" applyNumberFormat="1" applyFont="1" applyBorder="1" applyAlignment="1">
      <alignment wrapText="1"/>
      <protection/>
    </xf>
    <xf numFmtId="166" fontId="5" fillId="0" borderId="27" xfId="55" applyNumberFormat="1" applyFont="1" applyFill="1" applyBorder="1" applyAlignment="1" applyProtection="1">
      <alignment horizontal="center" vertical="center"/>
      <protection/>
    </xf>
    <xf numFmtId="166" fontId="5" fillId="0" borderId="10" xfId="50" applyNumberFormat="1" applyFont="1" applyFill="1" applyBorder="1" applyAlignment="1">
      <alignment horizontal="center"/>
      <protection/>
    </xf>
    <xf numFmtId="0" fontId="5" fillId="0" borderId="65" xfId="50" applyNumberFormat="1" applyFont="1" applyFill="1" applyBorder="1" applyAlignment="1">
      <alignment wrapText="1"/>
      <protection/>
    </xf>
    <xf numFmtId="166" fontId="4" fillId="0" borderId="64" xfId="55" applyNumberFormat="1" applyFont="1" applyFill="1" applyBorder="1" applyAlignment="1" applyProtection="1">
      <alignment/>
      <protection/>
    </xf>
    <xf numFmtId="166" fontId="4" fillId="0" borderId="10" xfId="55" applyNumberFormat="1" applyFont="1" applyFill="1" applyBorder="1" applyAlignment="1" applyProtection="1">
      <alignment horizontal="right"/>
      <protection/>
    </xf>
    <xf numFmtId="166" fontId="4" fillId="0" borderId="12" xfId="55" applyNumberFormat="1" applyFont="1" applyFill="1" applyBorder="1" applyAlignment="1" applyProtection="1">
      <alignment/>
      <protection/>
    </xf>
    <xf numFmtId="166" fontId="5" fillId="34" borderId="10" xfId="55" applyNumberFormat="1" applyFont="1" applyFill="1" applyBorder="1" applyAlignment="1" applyProtection="1">
      <alignment horizontal="right"/>
      <protection/>
    </xf>
    <xf numFmtId="166" fontId="5" fillId="0" borderId="44" xfId="55" applyNumberFormat="1" applyFont="1" applyFill="1" applyBorder="1" applyAlignment="1" applyProtection="1">
      <alignment horizontal="center"/>
      <protection/>
    </xf>
    <xf numFmtId="166" fontId="5" fillId="0" borderId="13" xfId="55" applyNumberFormat="1" applyFont="1" applyFill="1" applyBorder="1" applyAlignment="1" applyProtection="1">
      <alignment horizontal="center"/>
      <protection/>
    </xf>
    <xf numFmtId="166" fontId="5" fillId="0" borderId="0" xfId="50" applyNumberFormat="1" applyFont="1" applyBorder="1" applyAlignment="1">
      <alignment horizontal="left"/>
      <protection/>
    </xf>
    <xf numFmtId="166" fontId="5" fillId="0" borderId="13" xfId="50" applyNumberFormat="1" applyFont="1" applyBorder="1" applyAlignment="1">
      <alignment horizontal="left"/>
      <protection/>
    </xf>
    <xf numFmtId="49" fontId="8" fillId="0" borderId="0" xfId="50" applyNumberFormat="1" applyFont="1" applyBorder="1" applyAlignment="1">
      <alignment horizontal="center"/>
      <protection/>
    </xf>
    <xf numFmtId="166" fontId="4" fillId="0" borderId="10" xfId="50" applyNumberFormat="1" applyFont="1" applyFill="1" applyBorder="1" applyAlignment="1">
      <alignment horizontal="center" vertical="top"/>
      <protection/>
    </xf>
    <xf numFmtId="166" fontId="4" fillId="0" borderId="66" xfId="55" applyNumberFormat="1" applyFont="1" applyFill="1" applyBorder="1" applyAlignment="1" applyProtection="1">
      <alignment horizontal="center" vertical="center"/>
      <protection/>
    </xf>
    <xf numFmtId="166" fontId="4" fillId="0" borderId="67" xfId="55" applyNumberFormat="1" applyFont="1" applyFill="1" applyBorder="1" applyAlignment="1" applyProtection="1">
      <alignment horizontal="center" vertical="center"/>
      <protection/>
    </xf>
    <xf numFmtId="166" fontId="4" fillId="0" borderId="25" xfId="50" applyNumberFormat="1" applyFont="1" applyBorder="1" applyAlignment="1">
      <alignment horizontal="center" vertical="center"/>
      <protection/>
    </xf>
    <xf numFmtId="166" fontId="4" fillId="0" borderId="68" xfId="50" applyNumberFormat="1" applyFont="1" applyBorder="1" applyAlignment="1">
      <alignment horizontal="center" vertical="center"/>
      <protection/>
    </xf>
    <xf numFmtId="166" fontId="4" fillId="0" borderId="32" xfId="50" applyNumberFormat="1" applyFont="1" applyFill="1" applyBorder="1" applyAlignment="1">
      <alignment horizontal="center"/>
      <protection/>
    </xf>
    <xf numFmtId="0" fontId="57" fillId="34" borderId="0" xfId="0" applyFont="1" applyFill="1" applyAlignment="1">
      <alignment horizontal="center"/>
    </xf>
    <xf numFmtId="166" fontId="4" fillId="0" borderId="0" xfId="50" applyNumberFormat="1" applyFont="1" applyBorder="1" applyAlignment="1">
      <alignment horizontal="left"/>
      <protection/>
    </xf>
    <xf numFmtId="166" fontId="4" fillId="0" borderId="69" xfId="50" applyNumberFormat="1" applyFont="1" applyBorder="1" applyAlignment="1">
      <alignment horizontal="center" vertical="center"/>
      <protection/>
    </xf>
    <xf numFmtId="166" fontId="4" fillId="0" borderId="70" xfId="50" applyNumberFormat="1" applyFont="1" applyBorder="1" applyAlignment="1">
      <alignment horizontal="center" vertical="center"/>
      <protection/>
    </xf>
    <xf numFmtId="166" fontId="4" fillId="0" borderId="71" xfId="50" applyNumberFormat="1" applyFont="1" applyBorder="1" applyAlignment="1">
      <alignment horizontal="center" vertical="center"/>
      <protection/>
    </xf>
    <xf numFmtId="166" fontId="4" fillId="0" borderId="72" xfId="50" applyNumberFormat="1" applyFont="1" applyBorder="1" applyAlignment="1">
      <alignment horizontal="center" vertical="center"/>
      <protection/>
    </xf>
    <xf numFmtId="166" fontId="4" fillId="0" borderId="31" xfId="50" applyNumberFormat="1" applyFont="1" applyBorder="1" applyAlignment="1">
      <alignment horizontal="center"/>
      <protection/>
    </xf>
    <xf numFmtId="166" fontId="5" fillId="0" borderId="63" xfId="55" applyNumberFormat="1" applyFont="1" applyFill="1" applyBorder="1" applyAlignment="1" applyProtection="1">
      <alignment horizontal="center"/>
      <protection/>
    </xf>
    <xf numFmtId="166" fontId="5" fillId="0" borderId="45" xfId="55" applyNumberFormat="1" applyFont="1" applyFill="1" applyBorder="1" applyAlignment="1" applyProtection="1">
      <alignment horizontal="center"/>
      <protection/>
    </xf>
    <xf numFmtId="166" fontId="5" fillId="0" borderId="47" xfId="50" applyNumberFormat="1" applyFont="1" applyFill="1" applyBorder="1" applyAlignment="1">
      <alignment horizontal="right"/>
      <protection/>
    </xf>
    <xf numFmtId="166" fontId="5" fillId="0" borderId="73" xfId="50" applyNumberFormat="1" applyFont="1" applyFill="1" applyBorder="1" applyAlignment="1">
      <alignment horizontal="right"/>
      <protection/>
    </xf>
    <xf numFmtId="166" fontId="4" fillId="0" borderId="32" xfId="50" applyNumberFormat="1" applyFont="1" applyFill="1" applyBorder="1" applyAlignment="1">
      <alignment horizontal="center" vertical="top"/>
      <protection/>
    </xf>
    <xf numFmtId="166" fontId="56" fillId="0" borderId="10" xfId="55" applyNumberFormat="1" applyFont="1" applyFill="1" applyBorder="1" applyAlignment="1" applyProtection="1">
      <alignment/>
      <protection/>
    </xf>
    <xf numFmtId="166" fontId="4" fillId="0" borderId="13" xfId="55" applyNumberFormat="1" applyFont="1" applyFill="1" applyBorder="1" applyAlignment="1" applyProtection="1">
      <alignment/>
      <protection/>
    </xf>
    <xf numFmtId="166" fontId="5" fillId="0" borderId="13" xfId="55" applyNumberFormat="1" applyFont="1" applyFill="1" applyBorder="1" applyAlignment="1" applyProtection="1">
      <alignment/>
      <protection/>
    </xf>
    <xf numFmtId="166" fontId="5" fillId="0" borderId="15" xfId="55" applyNumberFormat="1" applyFont="1" applyFill="1" applyBorder="1" applyAlignment="1" applyProtection="1">
      <alignment/>
      <protection/>
    </xf>
    <xf numFmtId="166" fontId="4" fillId="0" borderId="64" xfId="50" applyNumberFormat="1" applyFont="1" applyFill="1" applyBorder="1">
      <alignment/>
      <protection/>
    </xf>
  </cellXfs>
  <cellStyles count="51">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ta" xfId="51"/>
    <cellStyle name="Percent" xfId="52"/>
    <cellStyle name="Saída" xfId="53"/>
    <cellStyle name="Comma [0]" xfId="54"/>
    <cellStyle name="Separador de milhares 2" xfId="55"/>
    <cellStyle name="Texto de Aviso" xfId="56"/>
    <cellStyle name="Texto Explicativo" xfId="57"/>
    <cellStyle name="Título" xfId="58"/>
    <cellStyle name="Título 1" xfId="59"/>
    <cellStyle name="Título 2" xfId="60"/>
    <cellStyle name="Título 3" xfId="61"/>
    <cellStyle name="Título 4" xfId="62"/>
    <cellStyle name="Total" xfId="63"/>
    <cellStyle name="Comma"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5E5E5"/>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3</xdr:col>
      <xdr:colOff>1257300</xdr:colOff>
      <xdr:row>6</xdr:row>
      <xdr:rowOff>104775</xdr:rowOff>
    </xdr:to>
    <xdr:pic>
      <xdr:nvPicPr>
        <xdr:cNvPr id="1" name="Imagem 2"/>
        <xdr:cNvPicPr preferRelativeResize="1">
          <a:picLocks noChangeAspect="1"/>
        </xdr:cNvPicPr>
      </xdr:nvPicPr>
      <xdr:blipFill>
        <a:blip r:embed="rId1"/>
        <a:stretch>
          <a:fillRect/>
        </a:stretch>
      </xdr:blipFill>
      <xdr:spPr>
        <a:xfrm>
          <a:off x="104775" y="0"/>
          <a:ext cx="1476375" cy="1076325"/>
        </a:xfrm>
        <a:prstGeom prst="rect">
          <a:avLst/>
        </a:prstGeom>
        <a:noFill/>
        <a:ln w="9525" cmpd="sng">
          <a:noFill/>
        </a:ln>
      </xdr:spPr>
    </xdr:pic>
    <xdr:clientData/>
  </xdr:twoCellAnchor>
  <xdr:twoCellAnchor editAs="oneCell">
    <xdr:from>
      <xdr:col>0</xdr:col>
      <xdr:colOff>76200</xdr:colOff>
      <xdr:row>106</xdr:row>
      <xdr:rowOff>0</xdr:rowOff>
    </xdr:from>
    <xdr:to>
      <xdr:col>3</xdr:col>
      <xdr:colOff>1171575</xdr:colOff>
      <xdr:row>112</xdr:row>
      <xdr:rowOff>76200</xdr:rowOff>
    </xdr:to>
    <xdr:pic>
      <xdr:nvPicPr>
        <xdr:cNvPr id="2" name="Imagem 1"/>
        <xdr:cNvPicPr preferRelativeResize="1">
          <a:picLocks noChangeAspect="1"/>
        </xdr:cNvPicPr>
      </xdr:nvPicPr>
      <xdr:blipFill>
        <a:blip r:embed="rId2"/>
        <a:stretch>
          <a:fillRect/>
        </a:stretch>
      </xdr:blipFill>
      <xdr:spPr>
        <a:xfrm>
          <a:off x="76200" y="8391525"/>
          <a:ext cx="1419225"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xdr:row>
      <xdr:rowOff>0</xdr:rowOff>
    </xdr:from>
    <xdr:to>
      <xdr:col>15</xdr:col>
      <xdr:colOff>114300</xdr:colOff>
      <xdr:row>19</xdr:row>
      <xdr:rowOff>142875</xdr:rowOff>
    </xdr:to>
    <xdr:pic>
      <xdr:nvPicPr>
        <xdr:cNvPr id="1" name="Imagem 1"/>
        <xdr:cNvPicPr preferRelativeResize="1">
          <a:picLocks noChangeAspect="1"/>
        </xdr:cNvPicPr>
      </xdr:nvPicPr>
      <xdr:blipFill>
        <a:blip r:embed="rId1"/>
        <a:stretch>
          <a:fillRect/>
        </a:stretch>
      </xdr:blipFill>
      <xdr:spPr>
        <a:xfrm>
          <a:off x="1219200" y="323850"/>
          <a:ext cx="8039100" cy="2895600"/>
        </a:xfrm>
        <a:prstGeom prst="rect">
          <a:avLst/>
        </a:prstGeom>
        <a:noFill/>
        <a:ln w="9525" cmpd="sng">
          <a:noFill/>
        </a:ln>
      </xdr:spPr>
    </xdr:pic>
    <xdr:clientData/>
  </xdr:twoCellAnchor>
  <xdr:twoCellAnchor editAs="oneCell">
    <xdr:from>
      <xdr:col>2</xdr:col>
      <xdr:colOff>0</xdr:colOff>
      <xdr:row>23</xdr:row>
      <xdr:rowOff>0</xdr:rowOff>
    </xdr:from>
    <xdr:to>
      <xdr:col>15</xdr:col>
      <xdr:colOff>314325</xdr:colOff>
      <xdr:row>34</xdr:row>
      <xdr:rowOff>85725</xdr:rowOff>
    </xdr:to>
    <xdr:pic>
      <xdr:nvPicPr>
        <xdr:cNvPr id="2" name="Imagem 2"/>
        <xdr:cNvPicPr preferRelativeResize="1">
          <a:picLocks noChangeAspect="1"/>
        </xdr:cNvPicPr>
      </xdr:nvPicPr>
      <xdr:blipFill>
        <a:blip r:embed="rId2"/>
        <a:stretch>
          <a:fillRect/>
        </a:stretch>
      </xdr:blipFill>
      <xdr:spPr>
        <a:xfrm>
          <a:off x="1219200" y="3724275"/>
          <a:ext cx="8239125" cy="1866900"/>
        </a:xfrm>
        <a:prstGeom prst="rect">
          <a:avLst/>
        </a:prstGeom>
        <a:noFill/>
        <a:ln w="9525" cmpd="sng">
          <a:noFill/>
        </a:ln>
      </xdr:spPr>
    </xdr:pic>
    <xdr:clientData/>
  </xdr:twoCellAnchor>
  <xdr:twoCellAnchor editAs="oneCell">
    <xdr:from>
      <xdr:col>2</xdr:col>
      <xdr:colOff>0</xdr:colOff>
      <xdr:row>36</xdr:row>
      <xdr:rowOff>0</xdr:rowOff>
    </xdr:from>
    <xdr:to>
      <xdr:col>15</xdr:col>
      <xdr:colOff>266700</xdr:colOff>
      <xdr:row>41</xdr:row>
      <xdr:rowOff>0</xdr:rowOff>
    </xdr:to>
    <xdr:pic>
      <xdr:nvPicPr>
        <xdr:cNvPr id="3" name="Imagem 3"/>
        <xdr:cNvPicPr preferRelativeResize="1">
          <a:picLocks noChangeAspect="1"/>
        </xdr:cNvPicPr>
      </xdr:nvPicPr>
      <xdr:blipFill>
        <a:blip r:embed="rId3"/>
        <a:stretch>
          <a:fillRect/>
        </a:stretch>
      </xdr:blipFill>
      <xdr:spPr>
        <a:xfrm>
          <a:off x="1219200" y="5829300"/>
          <a:ext cx="819150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theme="3" tint="0.39998000860214233"/>
  </sheetPr>
  <dimension ref="A1:Q191"/>
  <sheetViews>
    <sheetView showGridLines="0" tabSelected="1" zoomScaleSheetLayoutView="70" workbookViewId="0" topLeftCell="A58">
      <selection activeCell="J86" sqref="J86"/>
    </sheetView>
  </sheetViews>
  <sheetFormatPr defaultColWidth="9.140625" defaultRowHeight="12.75"/>
  <cols>
    <col min="1" max="1" width="1.7109375" style="1" customWidth="1"/>
    <col min="2" max="2" width="1.421875" style="1" customWidth="1"/>
    <col min="3" max="3" width="1.7109375" style="1" customWidth="1"/>
    <col min="4" max="4" width="41.28125" style="1" customWidth="1"/>
    <col min="5" max="5" width="13.8515625" style="1" customWidth="1"/>
    <col min="6" max="6" width="15.00390625" style="1" customWidth="1"/>
    <col min="7" max="8" width="14.00390625" style="1" customWidth="1"/>
    <col min="9" max="9" width="18.7109375" style="1" customWidth="1"/>
    <col min="10" max="10" width="25.28125" style="1" customWidth="1"/>
    <col min="11" max="11" width="11.8515625" style="1" hidden="1" customWidth="1"/>
    <col min="12" max="12" width="15.28125" style="1" hidden="1" customWidth="1"/>
    <col min="13" max="13" width="9.140625" style="1" hidden="1" customWidth="1"/>
    <col min="14" max="14" width="16.7109375" style="1" hidden="1" customWidth="1"/>
    <col min="15" max="15" width="9.140625" style="1" hidden="1" customWidth="1"/>
    <col min="16" max="16" width="1.1484375" style="1" hidden="1" customWidth="1"/>
    <col min="17" max="16384" width="9.140625" style="1" customWidth="1"/>
  </cols>
  <sheetData>
    <row r="1" spans="1:10" ht="12.75">
      <c r="A1" s="145" t="s">
        <v>124</v>
      </c>
      <c r="B1" s="145"/>
      <c r="C1" s="145"/>
      <c r="D1" s="145"/>
      <c r="E1" s="145"/>
      <c r="F1" s="145"/>
      <c r="G1" s="145"/>
      <c r="H1" s="145"/>
      <c r="I1" s="145"/>
      <c r="J1" s="145"/>
    </row>
    <row r="2" spans="1:10" ht="12.75">
      <c r="A2" s="145" t="s">
        <v>125</v>
      </c>
      <c r="B2" s="145"/>
      <c r="C2" s="145"/>
      <c r="D2" s="145"/>
      <c r="E2" s="145"/>
      <c r="F2" s="145"/>
      <c r="G2" s="145"/>
      <c r="H2" s="145"/>
      <c r="I2" s="145"/>
      <c r="J2" s="145"/>
    </row>
    <row r="3" spans="1:10" ht="12.75">
      <c r="A3" s="145" t="s">
        <v>77</v>
      </c>
      <c r="B3" s="145"/>
      <c r="C3" s="145"/>
      <c r="D3" s="145"/>
      <c r="E3" s="145"/>
      <c r="F3" s="145"/>
      <c r="G3" s="145"/>
      <c r="H3" s="145"/>
      <c r="I3" s="145"/>
      <c r="J3" s="145"/>
    </row>
    <row r="4" spans="1:10" ht="12.75">
      <c r="A4" s="144" t="s">
        <v>120</v>
      </c>
      <c r="B4" s="144"/>
      <c r="C4" s="144"/>
      <c r="D4" s="144"/>
      <c r="E4" s="144"/>
      <c r="F4" s="144"/>
      <c r="G4" s="144"/>
      <c r="H4" s="144"/>
      <c r="I4" s="144"/>
      <c r="J4" s="144"/>
    </row>
    <row r="5" spans="1:10" ht="12.75">
      <c r="A5" s="144" t="s">
        <v>1</v>
      </c>
      <c r="B5" s="144"/>
      <c r="C5" s="144"/>
      <c r="D5" s="144"/>
      <c r="E5" s="144"/>
      <c r="F5" s="144"/>
      <c r="G5" s="144"/>
      <c r="H5" s="144"/>
      <c r="I5" s="144"/>
      <c r="J5" s="144"/>
    </row>
    <row r="6" spans="1:10" ht="12.75">
      <c r="A6" s="144" t="s">
        <v>127</v>
      </c>
      <c r="B6" s="144"/>
      <c r="C6" s="144"/>
      <c r="D6" s="144"/>
      <c r="E6" s="144"/>
      <c r="F6" s="144"/>
      <c r="G6" s="144"/>
      <c r="H6" s="144"/>
      <c r="I6" s="144"/>
      <c r="J6" s="144"/>
    </row>
    <row r="7" spans="1:10" ht="12.75">
      <c r="A7" s="185" t="s">
        <v>143</v>
      </c>
      <c r="B7" s="185"/>
      <c r="C7" s="185"/>
      <c r="D7" s="185"/>
      <c r="E7" s="185"/>
      <c r="F7" s="185"/>
      <c r="G7" s="185"/>
      <c r="H7" s="185"/>
      <c r="I7" s="185"/>
      <c r="J7" s="185"/>
    </row>
    <row r="8" spans="1:10" ht="3.75" customHeight="1" thickBot="1">
      <c r="A8" s="2"/>
      <c r="B8" s="2"/>
      <c r="C8" s="2"/>
      <c r="D8" s="2"/>
      <c r="E8" s="2"/>
      <c r="F8" s="2"/>
      <c r="G8" s="2"/>
      <c r="H8" s="2"/>
      <c r="I8" s="2"/>
      <c r="J8" s="2"/>
    </row>
    <row r="9" spans="1:10" ht="6.75" customHeight="1" hidden="1" thickBot="1">
      <c r="A9" s="2"/>
      <c r="B9" s="2"/>
      <c r="C9" s="2"/>
      <c r="D9" s="2"/>
      <c r="E9" s="2"/>
      <c r="F9" s="2"/>
      <c r="G9" s="2"/>
      <c r="H9" s="2"/>
      <c r="I9" s="2"/>
      <c r="J9" s="2"/>
    </row>
    <row r="10" spans="1:10" ht="12" hidden="1" thickBot="1">
      <c r="A10" s="2"/>
      <c r="B10" s="2"/>
      <c r="C10" s="2"/>
      <c r="D10" s="2"/>
      <c r="E10" s="2"/>
      <c r="F10" s="2"/>
      <c r="G10" s="2"/>
      <c r="H10" s="2"/>
      <c r="I10" s="2"/>
      <c r="J10" s="2"/>
    </row>
    <row r="11" spans="1:10" ht="12" hidden="1" thickBot="1">
      <c r="A11" s="193"/>
      <c r="B11" s="193"/>
      <c r="C11" s="193"/>
      <c r="D11" s="193"/>
      <c r="E11" s="193"/>
      <c r="F11" s="4"/>
      <c r="G11" s="4"/>
      <c r="H11" s="4"/>
      <c r="I11" s="4"/>
      <c r="J11" s="5" t="s">
        <v>0</v>
      </c>
    </row>
    <row r="12" spans="1:10" ht="12" thickBot="1">
      <c r="A12" s="194" t="s">
        <v>122</v>
      </c>
      <c r="B12" s="195"/>
      <c r="C12" s="195"/>
      <c r="D12" s="195"/>
      <c r="E12" s="198" t="s">
        <v>3</v>
      </c>
      <c r="F12" s="198"/>
      <c r="G12" s="198" t="s">
        <v>4</v>
      </c>
      <c r="H12" s="198"/>
      <c r="I12" s="88" t="s">
        <v>2</v>
      </c>
      <c r="J12" s="89" t="s">
        <v>5</v>
      </c>
    </row>
    <row r="13" spans="1:10" ht="12" thickBot="1">
      <c r="A13" s="196"/>
      <c r="B13" s="197"/>
      <c r="C13" s="197"/>
      <c r="D13" s="197"/>
      <c r="E13" s="186" t="s">
        <v>6</v>
      </c>
      <c r="F13" s="186"/>
      <c r="G13" s="186" t="s">
        <v>7</v>
      </c>
      <c r="H13" s="186"/>
      <c r="I13" s="61" t="s">
        <v>86</v>
      </c>
      <c r="J13" s="189" t="s">
        <v>126</v>
      </c>
    </row>
    <row r="14" spans="1:10" ht="13.5" customHeight="1" thickBot="1">
      <c r="A14" s="196"/>
      <c r="B14" s="197"/>
      <c r="C14" s="197"/>
      <c r="D14" s="197"/>
      <c r="E14" s="203" t="s">
        <v>8</v>
      </c>
      <c r="F14" s="203"/>
      <c r="G14" s="191" t="s">
        <v>9</v>
      </c>
      <c r="H14" s="191"/>
      <c r="I14" s="137" t="s">
        <v>84</v>
      </c>
      <c r="J14" s="190"/>
    </row>
    <row r="15" spans="1:10" ht="11.25">
      <c r="A15" s="38"/>
      <c r="B15" s="6" t="s">
        <v>60</v>
      </c>
      <c r="C15" s="6"/>
      <c r="D15" s="6"/>
      <c r="E15" s="178">
        <f>E25+E26+E24</f>
        <v>248477691</v>
      </c>
      <c r="F15" s="178"/>
      <c r="G15" s="178">
        <f>G25+G26+G24</f>
        <v>248477691</v>
      </c>
      <c r="H15" s="178"/>
      <c r="I15" s="204">
        <f>I25+I26+I24</f>
        <v>61984868.800000004</v>
      </c>
      <c r="J15" s="44">
        <f>I15-G15</f>
        <v>-186492822.2</v>
      </c>
    </row>
    <row r="16" spans="1:10" ht="0.75" customHeight="1" hidden="1">
      <c r="A16" s="39"/>
      <c r="B16" s="8" t="s">
        <v>10</v>
      </c>
      <c r="C16" s="9"/>
      <c r="D16" s="3"/>
      <c r="E16" s="178">
        <f>SUM(E17:E19)</f>
        <v>0</v>
      </c>
      <c r="F16" s="178"/>
      <c r="G16" s="178">
        <f>SUM(G17:G19)</f>
        <v>0</v>
      </c>
      <c r="H16" s="178"/>
      <c r="I16" s="7">
        <f>SUM(I17:I19)</f>
        <v>0</v>
      </c>
      <c r="J16" s="45">
        <f aca="true" t="shared" si="0" ref="J16:J27">G16-I16</f>
        <v>0</v>
      </c>
    </row>
    <row r="17" spans="1:12" s="11" customFormat="1" ht="11.25" hidden="1">
      <c r="A17" s="40"/>
      <c r="B17" s="9"/>
      <c r="C17" s="9" t="s">
        <v>76</v>
      </c>
      <c r="D17" s="9"/>
      <c r="E17" s="150"/>
      <c r="F17" s="150"/>
      <c r="G17" s="150"/>
      <c r="H17" s="150"/>
      <c r="I17" s="10"/>
      <c r="J17" s="46">
        <f t="shared" si="0"/>
        <v>0</v>
      </c>
      <c r="K17" s="1"/>
      <c r="L17" s="1"/>
    </row>
    <row r="18" spans="1:10" ht="11.25" hidden="1">
      <c r="A18" s="39"/>
      <c r="B18" s="3"/>
      <c r="C18" s="3" t="s">
        <v>11</v>
      </c>
      <c r="D18" s="3"/>
      <c r="E18" s="150"/>
      <c r="F18" s="150"/>
      <c r="G18" s="150"/>
      <c r="H18" s="150"/>
      <c r="I18" s="10"/>
      <c r="J18" s="47">
        <f t="shared" si="0"/>
        <v>0</v>
      </c>
    </row>
    <row r="19" spans="1:10" ht="11.25" hidden="1">
      <c r="A19" s="39"/>
      <c r="B19" s="3"/>
      <c r="C19" s="3" t="s">
        <v>12</v>
      </c>
      <c r="D19" s="3"/>
      <c r="E19" s="150"/>
      <c r="F19" s="150"/>
      <c r="G19" s="150"/>
      <c r="H19" s="150"/>
      <c r="I19" s="10"/>
      <c r="J19" s="47">
        <f t="shared" si="0"/>
        <v>0</v>
      </c>
    </row>
    <row r="20" spans="1:10" ht="11.25" customHeight="1" hidden="1">
      <c r="A20" s="39"/>
      <c r="B20" s="8" t="s">
        <v>13</v>
      </c>
      <c r="C20" s="3"/>
      <c r="D20" s="3"/>
      <c r="E20" s="178">
        <f>E21+E22+E23</f>
        <v>0</v>
      </c>
      <c r="F20" s="178"/>
      <c r="G20" s="178">
        <f>G21+G22+G23</f>
        <v>0</v>
      </c>
      <c r="H20" s="178"/>
      <c r="I20" s="7">
        <f>I21+I22+I23</f>
        <v>0</v>
      </c>
      <c r="J20" s="45">
        <f t="shared" si="0"/>
        <v>0</v>
      </c>
    </row>
    <row r="21" spans="1:10" ht="11.25" hidden="1">
      <c r="A21" s="39"/>
      <c r="B21" s="3"/>
      <c r="C21" s="3" t="s">
        <v>14</v>
      </c>
      <c r="D21" s="3"/>
      <c r="E21" s="150"/>
      <c r="F21" s="150"/>
      <c r="G21" s="150"/>
      <c r="H21" s="150"/>
      <c r="I21" s="10"/>
      <c r="J21" s="47">
        <f t="shared" si="0"/>
        <v>0</v>
      </c>
    </row>
    <row r="22" spans="1:10" ht="11.25" hidden="1">
      <c r="A22" s="39"/>
      <c r="B22" s="3"/>
      <c r="C22" s="3" t="s">
        <v>15</v>
      </c>
      <c r="D22" s="3"/>
      <c r="E22" s="150"/>
      <c r="F22" s="150"/>
      <c r="G22" s="150"/>
      <c r="H22" s="150"/>
      <c r="I22" s="10"/>
      <c r="J22" s="47">
        <f t="shared" si="0"/>
        <v>0</v>
      </c>
    </row>
    <row r="23" spans="1:10" ht="11.25" hidden="1">
      <c r="A23" s="39"/>
      <c r="B23" s="3"/>
      <c r="C23" s="183" t="s">
        <v>16</v>
      </c>
      <c r="D23" s="184"/>
      <c r="E23" s="181"/>
      <c r="F23" s="182"/>
      <c r="G23" s="181"/>
      <c r="H23" s="182"/>
      <c r="I23" s="10"/>
      <c r="J23" s="47">
        <f t="shared" si="0"/>
        <v>0</v>
      </c>
    </row>
    <row r="24" spans="1:10" ht="11.25">
      <c r="A24" s="39"/>
      <c r="B24" s="3"/>
      <c r="C24" s="3" t="s">
        <v>112</v>
      </c>
      <c r="D24" s="3"/>
      <c r="E24" s="150">
        <f>67856+1755</f>
        <v>69611</v>
      </c>
      <c r="F24" s="150"/>
      <c r="G24" s="150">
        <v>69611</v>
      </c>
      <c r="H24" s="150"/>
      <c r="I24" s="10">
        <v>798.49</v>
      </c>
      <c r="J24" s="47">
        <f>I24-G24</f>
        <v>-68812.51</v>
      </c>
    </row>
    <row r="25" spans="1:10" ht="11.25">
      <c r="A25" s="93"/>
      <c r="B25" s="94"/>
      <c r="C25" s="94" t="s">
        <v>109</v>
      </c>
      <c r="D25" s="94"/>
      <c r="E25" s="150">
        <v>4084418</v>
      </c>
      <c r="F25" s="150"/>
      <c r="G25" s="150">
        <v>4084418</v>
      </c>
      <c r="H25" s="150"/>
      <c r="I25" s="10">
        <v>356585.99</v>
      </c>
      <c r="J25" s="47">
        <f>I25-G25</f>
        <v>-3727832.01</v>
      </c>
    </row>
    <row r="26" spans="1:10" ht="11.25">
      <c r="A26" s="93"/>
      <c r="B26" s="94"/>
      <c r="C26" s="94" t="s">
        <v>110</v>
      </c>
      <c r="D26" s="94"/>
      <c r="E26" s="150">
        <f>243888613+435049</f>
        <v>244323662</v>
      </c>
      <c r="F26" s="150"/>
      <c r="G26" s="150">
        <v>244323662</v>
      </c>
      <c r="H26" s="150"/>
      <c r="I26" s="10">
        <f>61626412.83+1071.49</f>
        <v>61627484.32</v>
      </c>
      <c r="J26" s="47">
        <f>I26-G26</f>
        <v>-182696177.68</v>
      </c>
    </row>
    <row r="27" spans="1:10" ht="0.75" customHeight="1" hidden="1">
      <c r="A27" s="93"/>
      <c r="B27" s="94"/>
      <c r="C27" s="94" t="s">
        <v>17</v>
      </c>
      <c r="D27" s="94"/>
      <c r="E27" s="150"/>
      <c r="F27" s="150"/>
      <c r="G27" s="150"/>
      <c r="H27" s="150"/>
      <c r="I27" s="10"/>
      <c r="J27" s="47">
        <f t="shared" si="0"/>
        <v>0</v>
      </c>
    </row>
    <row r="28" spans="1:10" ht="11.25" hidden="1">
      <c r="A28" s="93"/>
      <c r="B28" s="94"/>
      <c r="C28" s="94" t="s">
        <v>18</v>
      </c>
      <c r="D28" s="94"/>
      <c r="E28" s="181"/>
      <c r="F28" s="182"/>
      <c r="G28" s="181"/>
      <c r="H28" s="182"/>
      <c r="I28" s="10"/>
      <c r="J28" s="47"/>
    </row>
    <row r="29" spans="1:10" ht="11.25" hidden="1">
      <c r="A29" s="93"/>
      <c r="B29" s="94"/>
      <c r="C29" s="94" t="s">
        <v>19</v>
      </c>
      <c r="D29" s="94"/>
      <c r="E29" s="150"/>
      <c r="F29" s="150"/>
      <c r="G29" s="150"/>
      <c r="H29" s="150"/>
      <c r="I29" s="10"/>
      <c r="J29" s="47">
        <f aca="true" t="shared" si="1" ref="J29:J59">G29-I29</f>
        <v>0</v>
      </c>
    </row>
    <row r="30" spans="1:10" ht="11.25" hidden="1">
      <c r="A30" s="93"/>
      <c r="B30" s="94"/>
      <c r="C30" s="94" t="s">
        <v>20</v>
      </c>
      <c r="D30" s="94"/>
      <c r="E30" s="150"/>
      <c r="F30" s="150"/>
      <c r="G30" s="150"/>
      <c r="H30" s="150"/>
      <c r="I30" s="10">
        <v>0</v>
      </c>
      <c r="J30" s="47">
        <f t="shared" si="1"/>
        <v>0</v>
      </c>
    </row>
    <row r="31" spans="1:10" ht="0.75" customHeight="1" hidden="1">
      <c r="A31" s="93"/>
      <c r="B31" s="95" t="s">
        <v>21</v>
      </c>
      <c r="C31" s="94"/>
      <c r="D31" s="94"/>
      <c r="E31" s="178">
        <f>SUM(E32)</f>
        <v>0</v>
      </c>
      <c r="F31" s="178"/>
      <c r="G31" s="178">
        <f>SUM(G32)</f>
        <v>0</v>
      </c>
      <c r="H31" s="178"/>
      <c r="I31" s="7">
        <f>SUM(I32:I32)</f>
        <v>0</v>
      </c>
      <c r="J31" s="45">
        <f t="shared" si="1"/>
        <v>0</v>
      </c>
    </row>
    <row r="32" spans="1:10" ht="11.25" hidden="1">
      <c r="A32" s="93"/>
      <c r="B32" s="94"/>
      <c r="C32" s="94" t="s">
        <v>22</v>
      </c>
      <c r="D32" s="94"/>
      <c r="E32" s="150"/>
      <c r="F32" s="150"/>
      <c r="G32" s="150"/>
      <c r="H32" s="150"/>
      <c r="I32" s="10"/>
      <c r="J32" s="47">
        <f t="shared" si="1"/>
        <v>0</v>
      </c>
    </row>
    <row r="33" spans="1:10" ht="11.25" hidden="1">
      <c r="A33" s="93"/>
      <c r="B33" s="95" t="s">
        <v>23</v>
      </c>
      <c r="C33" s="94"/>
      <c r="D33" s="94"/>
      <c r="E33" s="178">
        <f>E34</f>
        <v>0</v>
      </c>
      <c r="F33" s="178"/>
      <c r="G33" s="178">
        <f>G34</f>
        <v>0</v>
      </c>
      <c r="H33" s="178"/>
      <c r="I33" s="7">
        <f>I34</f>
        <v>0</v>
      </c>
      <c r="J33" s="45">
        <f t="shared" si="1"/>
        <v>0</v>
      </c>
    </row>
    <row r="34" spans="1:10" ht="11.25" hidden="1">
      <c r="A34" s="93"/>
      <c r="B34" s="94"/>
      <c r="C34" s="94" t="s">
        <v>24</v>
      </c>
      <c r="D34" s="94"/>
      <c r="E34" s="150"/>
      <c r="F34" s="150"/>
      <c r="G34" s="150"/>
      <c r="H34" s="150"/>
      <c r="I34" s="10"/>
      <c r="J34" s="47">
        <f t="shared" si="1"/>
        <v>0</v>
      </c>
    </row>
    <row r="35" spans="1:10" ht="11.25" hidden="1">
      <c r="A35" s="93"/>
      <c r="B35" s="95" t="s">
        <v>25</v>
      </c>
      <c r="C35" s="94"/>
      <c r="D35" s="94"/>
      <c r="E35" s="178">
        <f>SUM(E36:E40)</f>
        <v>0</v>
      </c>
      <c r="F35" s="178"/>
      <c r="G35" s="178">
        <f>SUM(G36:G40)</f>
        <v>0</v>
      </c>
      <c r="H35" s="178"/>
      <c r="I35" s="7">
        <f>SUM(I36:I40)</f>
        <v>0</v>
      </c>
      <c r="J35" s="45">
        <f t="shared" si="1"/>
        <v>0</v>
      </c>
    </row>
    <row r="36" spans="1:10" ht="11.25" hidden="1">
      <c r="A36" s="93"/>
      <c r="B36" s="94"/>
      <c r="C36" s="94" t="s">
        <v>26</v>
      </c>
      <c r="D36" s="94"/>
      <c r="E36" s="180"/>
      <c r="F36" s="180"/>
      <c r="G36" s="150"/>
      <c r="H36" s="150"/>
      <c r="I36" s="10"/>
      <c r="J36" s="47">
        <f t="shared" si="1"/>
        <v>0</v>
      </c>
    </row>
    <row r="37" spans="1:10" ht="11.25" hidden="1">
      <c r="A37" s="93"/>
      <c r="B37" s="94"/>
      <c r="C37" s="94" t="s">
        <v>27</v>
      </c>
      <c r="D37" s="94"/>
      <c r="E37" s="150"/>
      <c r="F37" s="150"/>
      <c r="G37" s="150"/>
      <c r="H37" s="150"/>
      <c r="I37" s="10"/>
      <c r="J37" s="47">
        <f t="shared" si="1"/>
        <v>0</v>
      </c>
    </row>
    <row r="38" spans="1:10" ht="11.25" hidden="1">
      <c r="A38" s="93"/>
      <c r="B38" s="94"/>
      <c r="C38" s="94" t="s">
        <v>28</v>
      </c>
      <c r="D38" s="94"/>
      <c r="E38" s="150"/>
      <c r="F38" s="150"/>
      <c r="G38" s="150"/>
      <c r="H38" s="150"/>
      <c r="I38" s="10"/>
      <c r="J38" s="47">
        <f t="shared" si="1"/>
        <v>0</v>
      </c>
    </row>
    <row r="39" spans="1:10" ht="3" customHeight="1" hidden="1">
      <c r="A39" s="93"/>
      <c r="B39" s="94"/>
      <c r="C39" s="94" t="s">
        <v>29</v>
      </c>
      <c r="D39" s="94"/>
      <c r="E39" s="150"/>
      <c r="F39" s="150"/>
      <c r="G39" s="150"/>
      <c r="H39" s="150"/>
      <c r="I39" s="10"/>
      <c r="J39" s="47">
        <f t="shared" si="1"/>
        <v>0</v>
      </c>
    </row>
    <row r="40" spans="1:10" ht="11.25" hidden="1">
      <c r="A40" s="93"/>
      <c r="B40" s="94"/>
      <c r="C40" s="94" t="s">
        <v>30</v>
      </c>
      <c r="D40" s="94"/>
      <c r="E40" s="150"/>
      <c r="F40" s="150"/>
      <c r="G40" s="150"/>
      <c r="H40" s="150"/>
      <c r="I40" s="10"/>
      <c r="J40" s="47">
        <f t="shared" si="1"/>
        <v>0</v>
      </c>
    </row>
    <row r="41" spans="1:10" ht="11.25" customHeight="1">
      <c r="A41" s="93"/>
      <c r="B41" s="96" t="s">
        <v>59</v>
      </c>
      <c r="C41" s="96"/>
      <c r="D41" s="96"/>
      <c r="E41" s="178">
        <f>E42+E45+E48+E50+E56</f>
        <v>1140234824</v>
      </c>
      <c r="F41" s="178"/>
      <c r="G41" s="178">
        <f>G42+G45+G48+G50+G56+G61</f>
        <v>1140234824</v>
      </c>
      <c r="H41" s="178"/>
      <c r="I41" s="7">
        <f>I42+I45+I48+I50+I56+I61</f>
        <v>343249662.88000005</v>
      </c>
      <c r="J41" s="45">
        <f>I41-G41</f>
        <v>-796985161.1199999</v>
      </c>
    </row>
    <row r="42" spans="1:10" ht="11.25" hidden="1">
      <c r="A42" s="93"/>
      <c r="B42" s="94" t="s">
        <v>31</v>
      </c>
      <c r="C42" s="94"/>
      <c r="D42" s="94"/>
      <c r="E42" s="178">
        <f>E43+E44</f>
        <v>0</v>
      </c>
      <c r="F42" s="178"/>
      <c r="G42" s="178">
        <f>G43+G44</f>
        <v>0</v>
      </c>
      <c r="H42" s="178"/>
      <c r="I42" s="7">
        <f>I43+I44</f>
        <v>0</v>
      </c>
      <c r="J42" s="45">
        <f t="shared" si="1"/>
        <v>0</v>
      </c>
    </row>
    <row r="43" spans="1:10" ht="1.5" customHeight="1" hidden="1">
      <c r="A43" s="93"/>
      <c r="B43" s="94"/>
      <c r="C43" s="94" t="s">
        <v>32</v>
      </c>
      <c r="D43" s="94"/>
      <c r="E43" s="150"/>
      <c r="F43" s="150"/>
      <c r="G43" s="150"/>
      <c r="H43" s="150"/>
      <c r="I43" s="10"/>
      <c r="J43" s="47">
        <f t="shared" si="1"/>
        <v>0</v>
      </c>
    </row>
    <row r="44" spans="1:10" ht="11.25" hidden="1">
      <c r="A44" s="93"/>
      <c r="B44" s="94"/>
      <c r="C44" s="94" t="s">
        <v>33</v>
      </c>
      <c r="D44" s="94"/>
      <c r="E44" s="150"/>
      <c r="F44" s="150"/>
      <c r="G44" s="150"/>
      <c r="H44" s="150"/>
      <c r="I44" s="10"/>
      <c r="J44" s="47">
        <f t="shared" si="1"/>
        <v>0</v>
      </c>
    </row>
    <row r="45" spans="1:10" ht="3" customHeight="1" hidden="1">
      <c r="A45" s="93"/>
      <c r="B45" s="94" t="s">
        <v>34</v>
      </c>
      <c r="C45" s="94"/>
      <c r="D45" s="94"/>
      <c r="E45" s="178">
        <f>E46+E47</f>
        <v>0</v>
      </c>
      <c r="F45" s="178"/>
      <c r="G45" s="178">
        <f>G46+G47</f>
        <v>0</v>
      </c>
      <c r="H45" s="178"/>
      <c r="I45" s="7">
        <f>I46+I47</f>
        <v>0</v>
      </c>
      <c r="J45" s="45">
        <f t="shared" si="1"/>
        <v>0</v>
      </c>
    </row>
    <row r="46" spans="1:10" ht="11.25" hidden="1">
      <c r="A46" s="93"/>
      <c r="B46" s="94"/>
      <c r="C46" s="94" t="s">
        <v>35</v>
      </c>
      <c r="D46" s="94"/>
      <c r="E46" s="150"/>
      <c r="F46" s="150"/>
      <c r="G46" s="150"/>
      <c r="H46" s="150"/>
      <c r="I46" s="10"/>
      <c r="J46" s="47">
        <f t="shared" si="1"/>
        <v>0</v>
      </c>
    </row>
    <row r="47" spans="1:10" ht="11.25" hidden="1">
      <c r="A47" s="93"/>
      <c r="B47" s="94"/>
      <c r="C47" s="94" t="s">
        <v>36</v>
      </c>
      <c r="D47" s="94"/>
      <c r="E47" s="150"/>
      <c r="F47" s="150"/>
      <c r="G47" s="150"/>
      <c r="H47" s="150"/>
      <c r="I47" s="10"/>
      <c r="J47" s="47">
        <f t="shared" si="1"/>
        <v>0</v>
      </c>
    </row>
    <row r="48" spans="1:10" ht="11.25" hidden="1">
      <c r="A48" s="93"/>
      <c r="B48" s="94" t="s">
        <v>37</v>
      </c>
      <c r="C48" s="94"/>
      <c r="D48" s="94"/>
      <c r="E48" s="178">
        <f>E49</f>
        <v>0</v>
      </c>
      <c r="F48" s="178"/>
      <c r="G48" s="178">
        <f>G49</f>
        <v>0</v>
      </c>
      <c r="H48" s="178"/>
      <c r="I48" s="7">
        <f>I49</f>
        <v>0</v>
      </c>
      <c r="J48" s="45">
        <f t="shared" si="1"/>
        <v>0</v>
      </c>
    </row>
    <row r="49" spans="1:10" ht="11.25" hidden="1">
      <c r="A49" s="93"/>
      <c r="B49" s="94"/>
      <c r="C49" s="94" t="s">
        <v>38</v>
      </c>
      <c r="D49" s="94"/>
      <c r="E49" s="150"/>
      <c r="F49" s="150"/>
      <c r="G49" s="150"/>
      <c r="H49" s="150"/>
      <c r="I49" s="10"/>
      <c r="J49" s="47">
        <f t="shared" si="1"/>
        <v>0</v>
      </c>
    </row>
    <row r="50" spans="1:10" ht="11.25" hidden="1">
      <c r="A50" s="93"/>
      <c r="B50" s="94" t="s">
        <v>39</v>
      </c>
      <c r="C50" s="94"/>
      <c r="D50" s="94"/>
      <c r="E50" s="178">
        <f>SUM(E51:E55)</f>
        <v>0</v>
      </c>
      <c r="F50" s="178"/>
      <c r="G50" s="178">
        <f>SUM(G51:G55)</f>
        <v>0</v>
      </c>
      <c r="H50" s="178"/>
      <c r="I50" s="7">
        <f>SUM(I51:I55)</f>
        <v>0</v>
      </c>
      <c r="J50" s="45">
        <f t="shared" si="1"/>
        <v>0</v>
      </c>
    </row>
    <row r="51" spans="1:10" ht="11.25" hidden="1">
      <c r="A51" s="93"/>
      <c r="B51" s="94"/>
      <c r="C51" s="94" t="s">
        <v>26</v>
      </c>
      <c r="D51" s="94"/>
      <c r="E51" s="150"/>
      <c r="F51" s="150"/>
      <c r="G51" s="150"/>
      <c r="H51" s="150"/>
      <c r="I51" s="10"/>
      <c r="J51" s="47">
        <f t="shared" si="1"/>
        <v>0</v>
      </c>
    </row>
    <row r="52" spans="1:10" ht="11.25" hidden="1">
      <c r="A52" s="93"/>
      <c r="B52" s="94"/>
      <c r="C52" s="94" t="s">
        <v>27</v>
      </c>
      <c r="D52" s="94"/>
      <c r="E52" s="150"/>
      <c r="F52" s="150"/>
      <c r="G52" s="150"/>
      <c r="H52" s="150"/>
      <c r="I52" s="10"/>
      <c r="J52" s="47">
        <f t="shared" si="1"/>
        <v>0</v>
      </c>
    </row>
    <row r="53" spans="1:10" ht="11.25" hidden="1">
      <c r="A53" s="93"/>
      <c r="B53" s="94"/>
      <c r="C53" s="94" t="s">
        <v>28</v>
      </c>
      <c r="D53" s="94"/>
      <c r="E53" s="150"/>
      <c r="F53" s="150"/>
      <c r="G53" s="150"/>
      <c r="H53" s="150"/>
      <c r="I53" s="10"/>
      <c r="J53" s="47">
        <f t="shared" si="1"/>
        <v>0</v>
      </c>
    </row>
    <row r="54" spans="1:10" ht="11.25" hidden="1">
      <c r="A54" s="93"/>
      <c r="B54" s="94"/>
      <c r="C54" s="94" t="s">
        <v>29</v>
      </c>
      <c r="D54" s="94"/>
      <c r="E54" s="150"/>
      <c r="F54" s="150"/>
      <c r="G54" s="150"/>
      <c r="H54" s="150"/>
      <c r="I54" s="10"/>
      <c r="J54" s="47">
        <f t="shared" si="1"/>
        <v>0</v>
      </c>
    </row>
    <row r="55" spans="1:10" ht="11.25" hidden="1">
      <c r="A55" s="93"/>
      <c r="B55" s="94"/>
      <c r="C55" s="94" t="s">
        <v>30</v>
      </c>
      <c r="D55" s="94"/>
      <c r="E55" s="150"/>
      <c r="F55" s="150"/>
      <c r="G55" s="150"/>
      <c r="H55" s="150"/>
      <c r="I55" s="10"/>
      <c r="J55" s="47">
        <f t="shared" si="1"/>
        <v>0</v>
      </c>
    </row>
    <row r="56" spans="1:10" ht="0.75" customHeight="1" hidden="1">
      <c r="A56" s="93"/>
      <c r="B56" s="94" t="s">
        <v>81</v>
      </c>
      <c r="C56" s="94"/>
      <c r="D56" s="94"/>
      <c r="E56" s="178">
        <f>SUM(E57:E58)</f>
        <v>1140234824</v>
      </c>
      <c r="F56" s="178"/>
      <c r="G56" s="178">
        <f>SUM(G57:G58)</f>
        <v>1140234824</v>
      </c>
      <c r="H56" s="178"/>
      <c r="I56" s="7">
        <f>SUM(I57:I58)</f>
        <v>343249662.88000005</v>
      </c>
      <c r="J56" s="45">
        <f>I56-G56</f>
        <v>-796985161.1199999</v>
      </c>
    </row>
    <row r="57" spans="1:10" ht="11.25" hidden="1">
      <c r="A57" s="93"/>
      <c r="B57" s="94"/>
      <c r="C57" s="94" t="s">
        <v>40</v>
      </c>
      <c r="D57" s="94"/>
      <c r="E57" s="150"/>
      <c r="F57" s="150"/>
      <c r="G57" s="150"/>
      <c r="H57" s="150"/>
      <c r="I57" s="10"/>
      <c r="J57" s="47">
        <f t="shared" si="1"/>
        <v>0</v>
      </c>
    </row>
    <row r="58" spans="1:10" ht="10.5" customHeight="1">
      <c r="A58" s="93"/>
      <c r="B58" s="94"/>
      <c r="C58" s="94" t="s">
        <v>111</v>
      </c>
      <c r="D58" s="94"/>
      <c r="E58" s="150">
        <f>433631+1118194927+21606266</f>
        <v>1140234824</v>
      </c>
      <c r="F58" s="150"/>
      <c r="G58" s="150">
        <v>1140234824</v>
      </c>
      <c r="H58" s="150"/>
      <c r="I58" s="10">
        <f>23090715.86+320502438.6-348195.83+4704.25</f>
        <v>343249662.88000005</v>
      </c>
      <c r="J58" s="47">
        <f>I58-G58</f>
        <v>-796985161.1199999</v>
      </c>
    </row>
    <row r="59" spans="1:10" ht="0.75" customHeight="1" hidden="1" thickBot="1">
      <c r="A59" s="38" t="s">
        <v>83</v>
      </c>
      <c r="B59" s="3"/>
      <c r="C59" s="3"/>
      <c r="D59" s="3"/>
      <c r="E59" s="178"/>
      <c r="F59" s="178"/>
      <c r="G59" s="178"/>
      <c r="H59" s="178"/>
      <c r="I59" s="7"/>
      <c r="J59" s="45">
        <f t="shared" si="1"/>
        <v>0</v>
      </c>
    </row>
    <row r="60" spans="1:10" ht="12" hidden="1" thickBot="1">
      <c r="A60" s="38"/>
      <c r="B60" s="3"/>
      <c r="C60" s="3"/>
      <c r="D60" s="3"/>
      <c r="E60" s="178"/>
      <c r="F60" s="178"/>
      <c r="G60" s="178"/>
      <c r="H60" s="178"/>
      <c r="I60" s="7"/>
      <c r="J60" s="48"/>
    </row>
    <row r="61" spans="1:10" ht="10.5" customHeight="1" thickBot="1">
      <c r="A61" s="38"/>
      <c r="B61" s="6"/>
      <c r="C61" s="3" t="s">
        <v>114</v>
      </c>
      <c r="D61" s="6"/>
      <c r="E61" s="100"/>
      <c r="F61" s="101">
        <v>0</v>
      </c>
      <c r="G61" s="199">
        <v>0</v>
      </c>
      <c r="H61" s="200"/>
      <c r="I61" s="10">
        <v>0</v>
      </c>
      <c r="J61" s="102">
        <f>I61-G61</f>
        <v>0</v>
      </c>
    </row>
    <row r="62" spans="1:12" s="14" customFormat="1" ht="12" thickBot="1">
      <c r="A62" s="41" t="s">
        <v>87</v>
      </c>
      <c r="B62" s="12"/>
      <c r="C62" s="12"/>
      <c r="D62" s="12"/>
      <c r="E62" s="179">
        <f>E59+E41+E15</f>
        <v>1388712515</v>
      </c>
      <c r="F62" s="179"/>
      <c r="G62" s="179">
        <f>G41+G15</f>
        <v>1388712515</v>
      </c>
      <c r="H62" s="179"/>
      <c r="I62" s="13">
        <f>I15+I41</f>
        <v>405234531.68000007</v>
      </c>
      <c r="J62" s="49">
        <f>I62-G62</f>
        <v>-983477983.3199999</v>
      </c>
      <c r="K62" s="1"/>
      <c r="L62" s="1"/>
    </row>
    <row r="63" spans="1:12" s="14" customFormat="1" ht="11.25">
      <c r="A63" s="38" t="s">
        <v>88</v>
      </c>
      <c r="B63" s="6"/>
      <c r="C63" s="6"/>
      <c r="D63" s="15"/>
      <c r="E63" s="178">
        <v>0</v>
      </c>
      <c r="F63" s="178"/>
      <c r="G63" s="178">
        <v>0</v>
      </c>
      <c r="H63" s="178"/>
      <c r="I63" s="205">
        <v>0</v>
      </c>
      <c r="J63" s="50">
        <f>SUM(J64:J65)</f>
        <v>0</v>
      </c>
      <c r="K63" s="1"/>
      <c r="L63" s="1"/>
    </row>
    <row r="64" spans="1:10" ht="0.75" customHeight="1" hidden="1">
      <c r="A64" s="38"/>
      <c r="B64" s="3"/>
      <c r="C64" s="3" t="s">
        <v>41</v>
      </c>
      <c r="D64" s="16"/>
      <c r="E64" s="150"/>
      <c r="F64" s="150"/>
      <c r="G64" s="150"/>
      <c r="H64" s="150"/>
      <c r="I64" s="206"/>
      <c r="J64" s="51">
        <v>0</v>
      </c>
    </row>
    <row r="65" spans="1:10" ht="11.25" hidden="1">
      <c r="A65" s="38"/>
      <c r="B65" s="3"/>
      <c r="C65" s="3" t="s">
        <v>42</v>
      </c>
      <c r="D65" s="16"/>
      <c r="E65" s="150"/>
      <c r="F65" s="150"/>
      <c r="G65" s="150"/>
      <c r="H65" s="150"/>
      <c r="I65" s="206"/>
      <c r="J65" s="51">
        <v>0</v>
      </c>
    </row>
    <row r="66" spans="1:10" ht="11.25" hidden="1">
      <c r="A66" s="38"/>
      <c r="B66" s="3" t="s">
        <v>33</v>
      </c>
      <c r="C66" s="6"/>
      <c r="D66" s="16"/>
      <c r="E66" s="150"/>
      <c r="F66" s="150"/>
      <c r="G66" s="150"/>
      <c r="H66" s="150"/>
      <c r="I66" s="205"/>
      <c r="J66" s="51">
        <v>0</v>
      </c>
    </row>
    <row r="67" spans="1:10" ht="11.25" hidden="1">
      <c r="A67" s="38"/>
      <c r="B67" s="3"/>
      <c r="C67" s="3" t="s">
        <v>41</v>
      </c>
      <c r="D67" s="16"/>
      <c r="E67" s="150"/>
      <c r="F67" s="150"/>
      <c r="G67" s="150"/>
      <c r="H67" s="150"/>
      <c r="I67" s="206"/>
      <c r="J67" s="51">
        <v>0</v>
      </c>
    </row>
    <row r="68" spans="1:10" ht="1.5" customHeight="1">
      <c r="A68" s="42"/>
      <c r="B68" s="18"/>
      <c r="C68" s="18" t="s">
        <v>42</v>
      </c>
      <c r="D68" s="19"/>
      <c r="E68" s="172"/>
      <c r="F68" s="172"/>
      <c r="G68" s="172"/>
      <c r="H68" s="172"/>
      <c r="I68" s="207"/>
      <c r="J68" s="52">
        <v>0</v>
      </c>
    </row>
    <row r="69" spans="1:12" s="14" customFormat="1" ht="11.25">
      <c r="A69" s="42" t="s">
        <v>89</v>
      </c>
      <c r="B69" s="17"/>
      <c r="C69" s="17"/>
      <c r="D69" s="20"/>
      <c r="E69" s="177">
        <f>E62+E63</f>
        <v>1388712515</v>
      </c>
      <c r="F69" s="177"/>
      <c r="G69" s="177">
        <f>G62+G63</f>
        <v>1388712515</v>
      </c>
      <c r="H69" s="177"/>
      <c r="I69" s="208">
        <f>I62+I63</f>
        <v>405234531.68000007</v>
      </c>
      <c r="J69" s="53">
        <f>J62+J63</f>
        <v>-983477983.3199999</v>
      </c>
      <c r="K69" s="1"/>
      <c r="L69" s="1"/>
    </row>
    <row r="70" spans="1:10" ht="11.25">
      <c r="A70" s="43" t="s">
        <v>90</v>
      </c>
      <c r="B70" s="23"/>
      <c r="C70" s="23"/>
      <c r="D70" s="23"/>
      <c r="E70" s="161"/>
      <c r="F70" s="161"/>
      <c r="G70" s="162">
        <v>975824477.36</v>
      </c>
      <c r="H70" s="162"/>
      <c r="I70" s="136">
        <f>IF(I69&lt;G97,G97-I69,0)</f>
        <v>1174989560.08</v>
      </c>
      <c r="J70" s="53">
        <f>-G70+I70</f>
        <v>199165082.7199999</v>
      </c>
    </row>
    <row r="71" spans="1:12" s="14" customFormat="1" ht="12" thickBot="1">
      <c r="A71" s="116" t="s">
        <v>91</v>
      </c>
      <c r="B71" s="117"/>
      <c r="C71" s="117"/>
      <c r="D71" s="117"/>
      <c r="E71" s="163">
        <f>E69+E70</f>
        <v>1388712515</v>
      </c>
      <c r="F71" s="163"/>
      <c r="G71" s="163">
        <f>G69+G70</f>
        <v>2364536992.36</v>
      </c>
      <c r="H71" s="163"/>
      <c r="I71" s="120">
        <f>I69+I70</f>
        <v>1580224091.76</v>
      </c>
      <c r="J71" s="85">
        <f>J69+J70</f>
        <v>-784312900.6</v>
      </c>
      <c r="K71" s="1"/>
      <c r="L71" s="1"/>
    </row>
    <row r="72" spans="1:10" ht="23.25" customHeight="1" thickBot="1">
      <c r="A72" s="173" t="s">
        <v>43</v>
      </c>
      <c r="B72" s="173"/>
      <c r="C72" s="173"/>
      <c r="D72" s="173"/>
      <c r="E72" s="174">
        <v>0</v>
      </c>
      <c r="F72" s="174"/>
      <c r="G72" s="166">
        <f>G73</f>
        <v>1049011417.36</v>
      </c>
      <c r="H72" s="166"/>
      <c r="I72" s="135">
        <f>I73</f>
        <v>1049011417.36</v>
      </c>
      <c r="J72" s="115">
        <f>SUM(J73:J74)</f>
        <v>0</v>
      </c>
    </row>
    <row r="73" spans="1:17" ht="12" customHeight="1">
      <c r="A73" s="107"/>
      <c r="B73" s="171" t="s">
        <v>116</v>
      </c>
      <c r="C73" s="171"/>
      <c r="D73" s="171"/>
      <c r="E73" s="167">
        <v>0</v>
      </c>
      <c r="F73" s="168"/>
      <c r="G73" s="175">
        <v>1049011417.36</v>
      </c>
      <c r="H73" s="175"/>
      <c r="I73" s="129">
        <v>1049011417.36</v>
      </c>
      <c r="J73" s="187">
        <f>SUM(J74:J75)</f>
        <v>0</v>
      </c>
      <c r="Q73" s="39"/>
    </row>
    <row r="74" spans="1:17" ht="12" customHeight="1" thickBot="1">
      <c r="A74" s="108"/>
      <c r="B74" s="176" t="s">
        <v>117</v>
      </c>
      <c r="C74" s="176"/>
      <c r="D74" s="176"/>
      <c r="E74" s="169"/>
      <c r="F74" s="170"/>
      <c r="G74" s="201"/>
      <c r="H74" s="202"/>
      <c r="I74" s="109"/>
      <c r="J74" s="188"/>
      <c r="Q74" s="39"/>
    </row>
    <row r="75" spans="1:10" ht="12" hidden="1" thickBot="1">
      <c r="A75" s="25"/>
      <c r="B75" s="25"/>
      <c r="C75" s="25"/>
      <c r="D75" s="25"/>
      <c r="E75" s="26"/>
      <c r="F75" s="26"/>
      <c r="G75" s="27"/>
      <c r="H75" s="27"/>
      <c r="I75" s="28"/>
      <c r="J75" s="27"/>
    </row>
    <row r="76" spans="1:10" ht="12" thickBot="1">
      <c r="A76" s="25"/>
      <c r="B76" s="25"/>
      <c r="C76" s="25"/>
      <c r="D76" s="25"/>
      <c r="E76" s="26"/>
      <c r="F76" s="26"/>
      <c r="G76" s="27"/>
      <c r="H76" s="27"/>
      <c r="I76" s="28"/>
      <c r="J76" s="27"/>
    </row>
    <row r="77" spans="1:10" ht="1.5" customHeight="1">
      <c r="A77" s="159"/>
      <c r="B77" s="160"/>
      <c r="C77" s="160"/>
      <c r="D77" s="160"/>
      <c r="E77" s="59"/>
      <c r="F77" s="60"/>
      <c r="G77" s="60"/>
      <c r="H77" s="60"/>
      <c r="I77" s="60"/>
      <c r="J77" s="155" t="s">
        <v>85</v>
      </c>
    </row>
    <row r="78" spans="1:10" ht="12" thickBot="1">
      <c r="A78" s="164" t="s">
        <v>123</v>
      </c>
      <c r="B78" s="165"/>
      <c r="C78" s="165"/>
      <c r="D78" s="165"/>
      <c r="E78" s="61" t="s">
        <v>44</v>
      </c>
      <c r="F78" s="62" t="s">
        <v>44</v>
      </c>
      <c r="G78" s="62" t="s">
        <v>92</v>
      </c>
      <c r="H78" s="62" t="s">
        <v>92</v>
      </c>
      <c r="I78" s="62" t="s">
        <v>92</v>
      </c>
      <c r="J78" s="156"/>
    </row>
    <row r="79" spans="1:10" ht="12" thickBot="1">
      <c r="A79" s="164"/>
      <c r="B79" s="165"/>
      <c r="C79" s="165"/>
      <c r="D79" s="165"/>
      <c r="E79" s="63" t="s">
        <v>45</v>
      </c>
      <c r="F79" s="63" t="s">
        <v>7</v>
      </c>
      <c r="G79" s="63" t="s">
        <v>93</v>
      </c>
      <c r="H79" s="63" t="s">
        <v>94</v>
      </c>
      <c r="I79" s="63" t="s">
        <v>95</v>
      </c>
      <c r="J79" s="156"/>
    </row>
    <row r="80" spans="1:10" ht="12" thickBot="1">
      <c r="A80" s="164"/>
      <c r="B80" s="165"/>
      <c r="C80" s="165"/>
      <c r="D80" s="165"/>
      <c r="E80" s="64" t="s">
        <v>46</v>
      </c>
      <c r="F80" s="64" t="s">
        <v>47</v>
      </c>
      <c r="G80" s="64" t="s">
        <v>61</v>
      </c>
      <c r="H80" s="64" t="s">
        <v>48</v>
      </c>
      <c r="I80" s="64" t="s">
        <v>96</v>
      </c>
      <c r="J80" s="157"/>
    </row>
    <row r="81" spans="1:11" ht="11.25">
      <c r="A81" s="39"/>
      <c r="B81" s="6" t="s">
        <v>97</v>
      </c>
      <c r="C81" s="3"/>
      <c r="D81" s="3"/>
      <c r="E81" s="7">
        <f>SUM(E82:E84)</f>
        <v>0</v>
      </c>
      <c r="F81" s="7">
        <f>SUM(F82:F84)</f>
        <v>0</v>
      </c>
      <c r="G81" s="7">
        <f>SUM(G82:G84)</f>
        <v>0</v>
      </c>
      <c r="H81" s="7">
        <f>SUM(H82:H84)</f>
        <v>0</v>
      </c>
      <c r="I81" s="7">
        <f>SUM(I82:I84)</f>
        <v>0</v>
      </c>
      <c r="J81" s="54">
        <f>F81-G81</f>
        <v>0</v>
      </c>
      <c r="K81" s="3"/>
    </row>
    <row r="82" spans="1:10" ht="1.5" customHeight="1" hidden="1">
      <c r="A82" s="39"/>
      <c r="B82" s="3" t="s">
        <v>49</v>
      </c>
      <c r="C82" s="3"/>
      <c r="D82" s="3"/>
      <c r="E82" s="10"/>
      <c r="F82" s="10"/>
      <c r="G82" s="10"/>
      <c r="H82" s="10"/>
      <c r="I82" s="10"/>
      <c r="J82" s="54">
        <f aca="true" t="shared" si="2" ref="J82:J88">F82-G82</f>
        <v>0</v>
      </c>
    </row>
    <row r="83" spans="1:10" ht="11.25" hidden="1">
      <c r="A83" s="39"/>
      <c r="B83" s="3" t="s">
        <v>50</v>
      </c>
      <c r="C83" s="3"/>
      <c r="D83" s="3"/>
      <c r="E83" s="10"/>
      <c r="F83" s="10"/>
      <c r="G83" s="10"/>
      <c r="H83" s="10"/>
      <c r="I83" s="10"/>
      <c r="J83" s="54">
        <f t="shared" si="2"/>
        <v>0</v>
      </c>
    </row>
    <row r="84" spans="1:10" ht="11.25" hidden="1">
      <c r="A84" s="39"/>
      <c r="B84" s="3" t="s">
        <v>51</v>
      </c>
      <c r="C84" s="3"/>
      <c r="D84" s="3"/>
      <c r="E84" s="10"/>
      <c r="F84" s="10"/>
      <c r="G84" s="10"/>
      <c r="H84" s="10"/>
      <c r="I84" s="10"/>
      <c r="J84" s="54">
        <f t="shared" si="2"/>
        <v>0</v>
      </c>
    </row>
    <row r="85" spans="1:11" s="14" customFormat="1" ht="11.25">
      <c r="A85" s="38"/>
      <c r="B85" s="6" t="s">
        <v>98</v>
      </c>
      <c r="C85" s="6"/>
      <c r="D85" s="6"/>
      <c r="E85" s="7">
        <f>SUM(E86:E86)</f>
        <v>1315525575</v>
      </c>
      <c r="F85" s="7">
        <f>SUM(F86:F86)</f>
        <v>2364536992.36</v>
      </c>
      <c r="G85" s="7">
        <f>SUM(G86:G86)</f>
        <v>1580224091.76</v>
      </c>
      <c r="H85" s="7">
        <f>SUM(H86:H86)</f>
        <v>645358265.31</v>
      </c>
      <c r="I85" s="7">
        <f>SUM(I86:I86)</f>
        <v>562312106.72</v>
      </c>
      <c r="J85" s="54">
        <f t="shared" si="2"/>
        <v>784312900.6000001</v>
      </c>
      <c r="K85" s="1"/>
    </row>
    <row r="86" spans="1:10" ht="11.25">
      <c r="A86" s="39"/>
      <c r="B86" s="3" t="s">
        <v>53</v>
      </c>
      <c r="C86" s="3"/>
      <c r="D86" s="3"/>
      <c r="E86" s="10">
        <v>1315525575</v>
      </c>
      <c r="F86" s="10">
        <v>2364536992.36</v>
      </c>
      <c r="G86" s="10">
        <v>1580224091.76</v>
      </c>
      <c r="H86" s="10">
        <v>645358265.31</v>
      </c>
      <c r="I86" s="10">
        <v>562312106.72</v>
      </c>
      <c r="J86" s="91">
        <f t="shared" si="2"/>
        <v>784312900.6000001</v>
      </c>
    </row>
    <row r="87" spans="1:10" ht="11.25" customHeight="1" thickBot="1">
      <c r="A87" s="38" t="s">
        <v>99</v>
      </c>
      <c r="B87" s="3"/>
      <c r="C87" s="3"/>
      <c r="D87" s="3"/>
      <c r="E87" s="7">
        <v>0</v>
      </c>
      <c r="F87" s="7">
        <v>0</v>
      </c>
      <c r="G87" s="10">
        <v>0</v>
      </c>
      <c r="H87" s="10">
        <v>0</v>
      </c>
      <c r="I87" s="10">
        <v>0</v>
      </c>
      <c r="J87" s="54">
        <f t="shared" si="2"/>
        <v>0</v>
      </c>
    </row>
    <row r="88" spans="1:10" ht="12" hidden="1" thickBot="1">
      <c r="A88" s="38" t="s">
        <v>62</v>
      </c>
      <c r="B88" s="3"/>
      <c r="C88" s="3"/>
      <c r="D88" s="3"/>
      <c r="E88" s="7"/>
      <c r="F88" s="7"/>
      <c r="G88" s="10"/>
      <c r="H88" s="10"/>
      <c r="I88" s="10"/>
      <c r="J88" s="54">
        <f t="shared" si="2"/>
        <v>0</v>
      </c>
    </row>
    <row r="89" spans="1:10" s="14" customFormat="1" ht="12" thickBot="1">
      <c r="A89" s="55" t="s">
        <v>100</v>
      </c>
      <c r="B89" s="12"/>
      <c r="C89" s="12"/>
      <c r="D89" s="12"/>
      <c r="E89" s="13">
        <f aca="true" t="shared" si="3" ref="E89:J89">E88+E87+E85+E81</f>
        <v>1315525575</v>
      </c>
      <c r="F89" s="13">
        <f t="shared" si="3"/>
        <v>2364536992.36</v>
      </c>
      <c r="G89" s="13">
        <f t="shared" si="3"/>
        <v>1580224091.76</v>
      </c>
      <c r="H89" s="13">
        <f t="shared" si="3"/>
        <v>645358265.31</v>
      </c>
      <c r="I89" s="13">
        <f t="shared" si="3"/>
        <v>562312106.72</v>
      </c>
      <c r="J89" s="87">
        <f t="shared" si="3"/>
        <v>784312900.6000001</v>
      </c>
    </row>
    <row r="90" spans="1:10" ht="10.5" customHeight="1">
      <c r="A90" s="38" t="s">
        <v>101</v>
      </c>
      <c r="B90" s="3"/>
      <c r="C90" s="3"/>
      <c r="D90" s="3"/>
      <c r="E90" s="7">
        <v>0</v>
      </c>
      <c r="F90" s="7">
        <v>0</v>
      </c>
      <c r="G90" s="7">
        <v>0</v>
      </c>
      <c r="H90" s="7">
        <f>H91+H94</f>
        <v>0</v>
      </c>
      <c r="I90" s="7">
        <v>0</v>
      </c>
      <c r="J90" s="54">
        <f aca="true" t="shared" si="4" ref="J90:J96">F90-G90</f>
        <v>0</v>
      </c>
    </row>
    <row r="91" spans="1:10" ht="0.75" customHeight="1" hidden="1">
      <c r="A91" s="38"/>
      <c r="B91" s="3" t="s">
        <v>55</v>
      </c>
      <c r="C91" s="3"/>
      <c r="D91" s="3"/>
      <c r="E91" s="10"/>
      <c r="F91" s="10"/>
      <c r="G91" s="10"/>
      <c r="H91" s="10">
        <f>H92+H93</f>
        <v>0</v>
      </c>
      <c r="I91" s="10"/>
      <c r="J91" s="54">
        <f t="shared" si="4"/>
        <v>0</v>
      </c>
    </row>
    <row r="92" spans="1:10" ht="11.25" hidden="1">
      <c r="A92" s="39"/>
      <c r="B92" s="3"/>
      <c r="C92" s="3" t="s">
        <v>56</v>
      </c>
      <c r="D92" s="3"/>
      <c r="E92" s="10"/>
      <c r="F92" s="10"/>
      <c r="G92" s="10"/>
      <c r="H92" s="10"/>
      <c r="I92" s="10"/>
      <c r="J92" s="54">
        <f t="shared" si="4"/>
        <v>0</v>
      </c>
    </row>
    <row r="93" spans="1:10" ht="11.25" hidden="1">
      <c r="A93" s="38"/>
      <c r="B93" s="3"/>
      <c r="C93" s="3" t="s">
        <v>57</v>
      </c>
      <c r="D93" s="3"/>
      <c r="E93" s="10"/>
      <c r="F93" s="10"/>
      <c r="G93" s="10"/>
      <c r="H93" s="10"/>
      <c r="I93" s="10"/>
      <c r="J93" s="54">
        <f t="shared" si="4"/>
        <v>0</v>
      </c>
    </row>
    <row r="94" spans="1:10" ht="11.25" hidden="1">
      <c r="A94" s="38"/>
      <c r="B94" s="3" t="s">
        <v>58</v>
      </c>
      <c r="C94" s="3"/>
      <c r="D94" s="3"/>
      <c r="E94" s="10"/>
      <c r="F94" s="10"/>
      <c r="G94" s="10"/>
      <c r="H94" s="10">
        <f>H95+H96</f>
        <v>0</v>
      </c>
      <c r="I94" s="10"/>
      <c r="J94" s="54">
        <f t="shared" si="4"/>
        <v>0</v>
      </c>
    </row>
    <row r="95" spans="1:10" ht="11.25" hidden="1">
      <c r="A95" s="38"/>
      <c r="B95" s="3"/>
      <c r="C95" s="3" t="s">
        <v>56</v>
      </c>
      <c r="D95" s="3"/>
      <c r="E95" s="10"/>
      <c r="F95" s="10"/>
      <c r="G95" s="10"/>
      <c r="H95" s="10"/>
      <c r="I95" s="10"/>
      <c r="J95" s="54">
        <f t="shared" si="4"/>
        <v>0</v>
      </c>
    </row>
    <row r="96" spans="1:10" ht="11.25" hidden="1">
      <c r="A96" s="38"/>
      <c r="B96" s="3"/>
      <c r="C96" s="3" t="s">
        <v>57</v>
      </c>
      <c r="D96" s="3"/>
      <c r="E96" s="10"/>
      <c r="F96" s="10"/>
      <c r="G96" s="10"/>
      <c r="H96" s="7"/>
      <c r="I96" s="7"/>
      <c r="J96" s="54">
        <f t="shared" si="4"/>
        <v>0</v>
      </c>
    </row>
    <row r="97" spans="1:10" ht="13.5" customHeight="1">
      <c r="A97" s="43" t="s">
        <v>130</v>
      </c>
      <c r="B97" s="22"/>
      <c r="C97" s="22"/>
      <c r="D97" s="29"/>
      <c r="E97" s="24">
        <f>SUM(E89+E90)</f>
        <v>1315525575</v>
      </c>
      <c r="F97" s="24">
        <f>SUM(F89+F90)</f>
        <v>2364536992.36</v>
      </c>
      <c r="G97" s="21">
        <f>SUM(G89+G90)</f>
        <v>1580224091.76</v>
      </c>
      <c r="H97" s="21">
        <f>SUM(H89+H90)</f>
        <v>645358265.31</v>
      </c>
      <c r="I97" s="30">
        <f>SUM(I89+I90)</f>
        <v>562312106.72</v>
      </c>
      <c r="J97" s="86">
        <f>J89+J90</f>
        <v>784312900.6000001</v>
      </c>
    </row>
    <row r="98" spans="1:10" ht="12" customHeight="1" thickBot="1">
      <c r="A98" s="116" t="s">
        <v>131</v>
      </c>
      <c r="B98" s="118"/>
      <c r="C98" s="117"/>
      <c r="D98" s="119"/>
      <c r="E98" s="120">
        <v>73186940</v>
      </c>
      <c r="F98" s="121">
        <v>0</v>
      </c>
      <c r="G98" s="122">
        <f>IF(I69&gt;G97,I69-G97,0)</f>
        <v>0</v>
      </c>
      <c r="H98" s="123"/>
      <c r="I98" s="124"/>
      <c r="J98" s="125">
        <f>F98-G98</f>
        <v>0</v>
      </c>
    </row>
    <row r="99" spans="1:10" ht="12" thickBot="1">
      <c r="A99" s="49" t="s">
        <v>132</v>
      </c>
      <c r="B99" s="49"/>
      <c r="C99" s="49"/>
      <c r="D99" s="49"/>
      <c r="E99" s="49">
        <f>SUM(E97+E98)</f>
        <v>1388712515</v>
      </c>
      <c r="F99" s="126">
        <f>SUM(F97+F98)</f>
        <v>2364536992.36</v>
      </c>
      <c r="G99" s="49">
        <f>SUM(G97+G98)</f>
        <v>1580224091.76</v>
      </c>
      <c r="H99" s="49">
        <f>SUM(H97+H98)</f>
        <v>645358265.31</v>
      </c>
      <c r="I99" s="127">
        <f>I97</f>
        <v>562312106.72</v>
      </c>
      <c r="J99" s="128">
        <f>J97+J98</f>
        <v>784312900.6000001</v>
      </c>
    </row>
    <row r="100" spans="1:9" ht="13.5" customHeight="1">
      <c r="A100" s="14" t="s">
        <v>121</v>
      </c>
      <c r="B100" s="14"/>
      <c r="E100" s="31"/>
      <c r="F100" s="14"/>
      <c r="G100" s="14"/>
      <c r="H100" s="14"/>
      <c r="I100" s="14"/>
    </row>
    <row r="101" spans="1:9" ht="15" customHeight="1">
      <c r="A101" s="14" t="s">
        <v>103</v>
      </c>
      <c r="E101" s="31"/>
      <c r="F101" s="14"/>
      <c r="G101" s="14"/>
      <c r="H101" s="14"/>
      <c r="I101" s="14"/>
    </row>
    <row r="102" spans="1:16" ht="35.25" customHeight="1">
      <c r="A102" s="139" t="s">
        <v>142</v>
      </c>
      <c r="B102" s="139"/>
      <c r="C102" s="139"/>
      <c r="D102" s="139"/>
      <c r="E102" s="139"/>
      <c r="F102" s="139"/>
      <c r="G102" s="139"/>
      <c r="H102" s="139"/>
      <c r="I102" s="139"/>
      <c r="J102" s="139"/>
      <c r="K102" s="139"/>
      <c r="L102" s="139"/>
      <c r="M102" s="139"/>
      <c r="N102" s="139"/>
      <c r="O102" s="139"/>
      <c r="P102" s="139"/>
    </row>
    <row r="103" spans="1:16" ht="67.5" customHeight="1">
      <c r="A103" s="139" t="s">
        <v>144</v>
      </c>
      <c r="B103" s="139"/>
      <c r="C103" s="139"/>
      <c r="D103" s="139"/>
      <c r="E103" s="139"/>
      <c r="F103" s="139"/>
      <c r="G103" s="139"/>
      <c r="H103" s="139"/>
      <c r="I103" s="139"/>
      <c r="J103" s="139"/>
      <c r="K103" s="139"/>
      <c r="L103" s="139"/>
      <c r="M103" s="139"/>
      <c r="N103" s="139"/>
      <c r="O103" s="130"/>
      <c r="P103" s="130"/>
    </row>
    <row r="104" spans="1:14" ht="23.25" customHeight="1">
      <c r="A104" s="139" t="s">
        <v>134</v>
      </c>
      <c r="B104" s="139"/>
      <c r="C104" s="139"/>
      <c r="D104" s="139"/>
      <c r="E104" s="139"/>
      <c r="F104" s="139"/>
      <c r="G104" s="139"/>
      <c r="H104" s="139"/>
      <c r="I104" s="139"/>
      <c r="J104" s="139"/>
      <c r="K104" s="139"/>
      <c r="L104" s="139"/>
      <c r="M104" s="139"/>
      <c r="N104" s="139"/>
    </row>
    <row r="105" spans="1:14" ht="18.75" customHeight="1">
      <c r="A105" s="139" t="s">
        <v>135</v>
      </c>
      <c r="B105" s="140"/>
      <c r="C105" s="140"/>
      <c r="D105" s="140"/>
      <c r="E105" s="140"/>
      <c r="F105" s="140"/>
      <c r="G105" s="140"/>
      <c r="H105" s="140"/>
      <c r="I105" s="140"/>
      <c r="J105" s="140"/>
      <c r="K105" s="140"/>
      <c r="L105" s="140"/>
      <c r="M105" s="140"/>
      <c r="N105" s="140"/>
    </row>
    <row r="106" spans="1:14" ht="18.75" customHeight="1">
      <c r="A106" s="130"/>
      <c r="B106" s="131"/>
      <c r="C106" s="131"/>
      <c r="D106" s="131"/>
      <c r="E106" s="131"/>
      <c r="F106" s="131"/>
      <c r="G106" s="131"/>
      <c r="H106" s="131"/>
      <c r="I106" s="131"/>
      <c r="J106" s="131"/>
      <c r="K106" s="131"/>
      <c r="L106" s="131"/>
      <c r="M106" s="131"/>
      <c r="N106" s="131"/>
    </row>
    <row r="107" spans="1:14" ht="18.75" customHeight="1">
      <c r="A107" s="145" t="s">
        <v>124</v>
      </c>
      <c r="B107" s="145"/>
      <c r="C107" s="145"/>
      <c r="D107" s="145"/>
      <c r="E107" s="145"/>
      <c r="F107" s="145"/>
      <c r="G107" s="145"/>
      <c r="H107" s="145"/>
      <c r="I107" s="145"/>
      <c r="J107" s="145"/>
      <c r="K107" s="131"/>
      <c r="L107" s="131"/>
      <c r="M107" s="131"/>
      <c r="N107" s="131"/>
    </row>
    <row r="108" spans="1:14" ht="12.75" customHeight="1">
      <c r="A108" s="145" t="s">
        <v>125</v>
      </c>
      <c r="B108" s="145"/>
      <c r="C108" s="145"/>
      <c r="D108" s="145"/>
      <c r="E108" s="145"/>
      <c r="F108" s="145"/>
      <c r="G108" s="145"/>
      <c r="H108" s="145"/>
      <c r="I108" s="145"/>
      <c r="J108" s="145"/>
      <c r="K108" s="131"/>
      <c r="L108" s="131"/>
      <c r="M108" s="131"/>
      <c r="N108" s="131"/>
    </row>
    <row r="109" spans="1:14" ht="12.75" customHeight="1">
      <c r="A109" s="145" t="s">
        <v>77</v>
      </c>
      <c r="B109" s="145"/>
      <c r="C109" s="145"/>
      <c r="D109" s="145"/>
      <c r="E109" s="145"/>
      <c r="F109" s="145"/>
      <c r="G109" s="145"/>
      <c r="H109" s="145"/>
      <c r="I109" s="145"/>
      <c r="J109" s="145"/>
      <c r="K109" s="131"/>
      <c r="L109" s="131"/>
      <c r="M109" s="131"/>
      <c r="N109" s="131"/>
    </row>
    <row r="110" spans="1:10" ht="14.25" customHeight="1">
      <c r="A110" s="138" t="s">
        <v>129</v>
      </c>
      <c r="B110" s="138"/>
      <c r="C110" s="138"/>
      <c r="D110" s="138"/>
      <c r="E110" s="138"/>
      <c r="F110" s="138"/>
      <c r="G110" s="138"/>
      <c r="H110" s="138"/>
      <c r="I110" s="138"/>
      <c r="J110" s="138"/>
    </row>
    <row r="111" ht="11.25" hidden="1"/>
    <row r="112" spans="1:10" ht="12.75" customHeight="1">
      <c r="A112" s="138" t="s">
        <v>127</v>
      </c>
      <c r="B112" s="138"/>
      <c r="C112" s="138"/>
      <c r="D112" s="138"/>
      <c r="E112" s="138"/>
      <c r="F112" s="138"/>
      <c r="G112" s="138"/>
      <c r="H112" s="138"/>
      <c r="I112" s="138"/>
      <c r="J112" s="138"/>
    </row>
    <row r="113" spans="1:10" ht="12.75" customHeight="1">
      <c r="A113" s="138" t="str">
        <f>A7</f>
        <v>MAIO</v>
      </c>
      <c r="B113" s="138"/>
      <c r="C113" s="138"/>
      <c r="D113" s="138"/>
      <c r="E113" s="138"/>
      <c r="F113" s="138"/>
      <c r="G113" s="138"/>
      <c r="H113" s="138"/>
      <c r="I113" s="138"/>
      <c r="J113" s="138"/>
    </row>
    <row r="114" spans="1:10" ht="12.75" customHeight="1">
      <c r="A114" s="153" t="s">
        <v>92</v>
      </c>
      <c r="B114" s="153"/>
      <c r="C114" s="153"/>
      <c r="D114" s="153"/>
      <c r="E114" s="154" t="s">
        <v>72</v>
      </c>
      <c r="F114" s="154"/>
      <c r="G114" s="141" t="s">
        <v>80</v>
      </c>
      <c r="H114" s="141" t="s">
        <v>70</v>
      </c>
      <c r="I114" s="141" t="s">
        <v>71</v>
      </c>
      <c r="J114" s="141" t="s">
        <v>102</v>
      </c>
    </row>
    <row r="115" spans="1:10" ht="45">
      <c r="A115" s="153"/>
      <c r="B115" s="153"/>
      <c r="C115" s="153"/>
      <c r="D115" s="153"/>
      <c r="E115" s="58" t="s">
        <v>68</v>
      </c>
      <c r="F115" s="57" t="s">
        <v>69</v>
      </c>
      <c r="G115" s="142"/>
      <c r="H115" s="142"/>
      <c r="I115" s="142"/>
      <c r="J115" s="142"/>
    </row>
    <row r="116" spans="1:10" ht="11.25">
      <c r="A116" s="78" t="s">
        <v>63</v>
      </c>
      <c r="B116" s="3"/>
      <c r="C116" s="3"/>
      <c r="D116" s="79"/>
      <c r="E116" s="65">
        <f>SUM(E117:E119)</f>
        <v>0</v>
      </c>
      <c r="F116" s="65">
        <f>SUM(F117:F119)</f>
        <v>0</v>
      </c>
      <c r="G116" s="65">
        <f>SUM(G117:G119)</f>
        <v>0</v>
      </c>
      <c r="H116" s="65">
        <f>SUM(H117:H119)</f>
        <v>0</v>
      </c>
      <c r="I116" s="65">
        <f>SUM(I117:I119)</f>
        <v>0</v>
      </c>
      <c r="J116" s="133">
        <f>E116+F116-H116-I116</f>
        <v>0</v>
      </c>
    </row>
    <row r="117" spans="1:10" ht="11.25">
      <c r="A117" s="80"/>
      <c r="B117" s="3" t="s">
        <v>64</v>
      </c>
      <c r="C117" s="3"/>
      <c r="D117" s="79"/>
      <c r="E117" s="65"/>
      <c r="F117" s="65"/>
      <c r="G117" s="65"/>
      <c r="H117" s="65"/>
      <c r="I117" s="65"/>
      <c r="J117" s="133">
        <f aca="true" t="shared" si="5" ref="J117:J123">E117+F117-H117-I117</f>
        <v>0</v>
      </c>
    </row>
    <row r="118" spans="1:10" ht="11.25">
      <c r="A118" s="80"/>
      <c r="B118" s="3" t="s">
        <v>65</v>
      </c>
      <c r="C118" s="3"/>
      <c r="D118" s="79"/>
      <c r="E118" s="65"/>
      <c r="F118" s="65"/>
      <c r="G118" s="65"/>
      <c r="H118" s="65"/>
      <c r="I118" s="65"/>
      <c r="J118" s="133">
        <f t="shared" si="5"/>
        <v>0</v>
      </c>
    </row>
    <row r="119" spans="1:10" ht="11.25">
      <c r="A119" s="80"/>
      <c r="B119" s="3" t="s">
        <v>66</v>
      </c>
      <c r="C119" s="3"/>
      <c r="D119" s="79"/>
      <c r="E119" s="65">
        <v>0</v>
      </c>
      <c r="F119" s="65">
        <v>0</v>
      </c>
      <c r="G119" s="65">
        <v>0</v>
      </c>
      <c r="H119" s="65">
        <v>0</v>
      </c>
      <c r="I119" s="65">
        <v>0</v>
      </c>
      <c r="J119" s="133">
        <f t="shared" si="5"/>
        <v>0</v>
      </c>
    </row>
    <row r="120" spans="1:10" ht="11.25">
      <c r="A120" s="78" t="s">
        <v>52</v>
      </c>
      <c r="B120" s="3"/>
      <c r="C120" s="3"/>
      <c r="D120" s="79"/>
      <c r="E120" s="92">
        <f>SUM(E121:E123)</f>
        <v>6699.59</v>
      </c>
      <c r="F120" s="92">
        <f>SUM(F121:F123)</f>
        <v>546983298.8</v>
      </c>
      <c r="G120" s="92">
        <f>SUM(G121:G123)</f>
        <v>319313128.74</v>
      </c>
      <c r="H120" s="92">
        <f>SUM(H121:H123)</f>
        <v>319313128.74</v>
      </c>
      <c r="I120" s="92">
        <f>SUM(I121:I123)</f>
        <v>226862696.59</v>
      </c>
      <c r="J120" s="134">
        <f>E120+F120-H120-I120</f>
        <v>814173.0599999726</v>
      </c>
    </row>
    <row r="121" spans="1:10" ht="11.25">
      <c r="A121" s="80"/>
      <c r="B121" s="3" t="s">
        <v>53</v>
      </c>
      <c r="C121" s="3"/>
      <c r="D121" s="79"/>
      <c r="E121" s="65">
        <v>6699.59</v>
      </c>
      <c r="F121" s="65">
        <v>546983298.8</v>
      </c>
      <c r="G121" s="133">
        <v>319313128.74</v>
      </c>
      <c r="H121" s="65">
        <v>319313128.74</v>
      </c>
      <c r="I121" s="65">
        <v>226862696.59</v>
      </c>
      <c r="J121" s="133">
        <f>E121+F121-H121-I121</f>
        <v>814173.0599999726</v>
      </c>
    </row>
    <row r="122" spans="1:10" ht="11.25">
      <c r="A122" s="80"/>
      <c r="B122" s="3" t="s">
        <v>54</v>
      </c>
      <c r="C122" s="3"/>
      <c r="D122" s="79"/>
      <c r="E122" s="65"/>
      <c r="F122" s="65"/>
      <c r="G122" s="65"/>
      <c r="H122" s="65"/>
      <c r="I122" s="65"/>
      <c r="J122" s="133">
        <f t="shared" si="5"/>
        <v>0</v>
      </c>
    </row>
    <row r="123" spans="1:10" ht="11.25">
      <c r="A123" s="81"/>
      <c r="B123" s="82" t="s">
        <v>67</v>
      </c>
      <c r="C123" s="82"/>
      <c r="D123" s="83"/>
      <c r="E123" s="65"/>
      <c r="F123" s="65"/>
      <c r="G123" s="66"/>
      <c r="H123" s="66"/>
      <c r="I123" s="65"/>
      <c r="J123" s="133">
        <f t="shared" si="5"/>
        <v>0</v>
      </c>
    </row>
    <row r="124" spans="1:10" ht="12.75" customHeight="1">
      <c r="A124" s="151" t="s">
        <v>73</v>
      </c>
      <c r="B124" s="152"/>
      <c r="C124" s="152"/>
      <c r="D124" s="152"/>
      <c r="E124" s="56">
        <f aca="true" t="shared" si="6" ref="E124:J124">E120+E116</f>
        <v>6699.59</v>
      </c>
      <c r="F124" s="56">
        <f t="shared" si="6"/>
        <v>546983298.8</v>
      </c>
      <c r="G124" s="56">
        <f t="shared" si="6"/>
        <v>319313128.74</v>
      </c>
      <c r="H124" s="56">
        <f t="shared" si="6"/>
        <v>319313128.74</v>
      </c>
      <c r="I124" s="56">
        <f t="shared" si="6"/>
        <v>226862696.59</v>
      </c>
      <c r="J124" s="56">
        <f t="shared" si="6"/>
        <v>814173.0599999726</v>
      </c>
    </row>
    <row r="125" ht="12.75" customHeight="1"/>
    <row r="126" spans="1:10" ht="12.75" customHeight="1">
      <c r="A126" s="145" t="s">
        <v>77</v>
      </c>
      <c r="B126" s="145"/>
      <c r="C126" s="145"/>
      <c r="D126" s="145"/>
      <c r="E126" s="145"/>
      <c r="F126" s="145"/>
      <c r="G126" s="145"/>
      <c r="H126" s="145"/>
      <c r="I126" s="145"/>
      <c r="J126" s="132"/>
    </row>
    <row r="127" spans="1:9" ht="12.75" customHeight="1">
      <c r="A127" s="144" t="s">
        <v>128</v>
      </c>
      <c r="B127" s="144"/>
      <c r="C127" s="144"/>
      <c r="D127" s="144"/>
      <c r="E127" s="144"/>
      <c r="F127" s="144"/>
      <c r="G127" s="144"/>
      <c r="H127" s="144"/>
      <c r="I127" s="144"/>
    </row>
    <row r="128" spans="1:10" ht="12.75" customHeight="1">
      <c r="A128" s="138" t="s">
        <v>127</v>
      </c>
      <c r="B128" s="138"/>
      <c r="C128" s="138"/>
      <c r="D128" s="138"/>
      <c r="E128" s="138"/>
      <c r="F128" s="138"/>
      <c r="G128" s="138"/>
      <c r="H128" s="138"/>
      <c r="I128" s="138"/>
      <c r="J128" s="84"/>
    </row>
    <row r="129" spans="1:10" ht="12.75">
      <c r="A129" s="158" t="str">
        <f>A113</f>
        <v>MAIO</v>
      </c>
      <c r="B129" s="158"/>
      <c r="C129" s="158"/>
      <c r="D129" s="158"/>
      <c r="E129" s="158"/>
      <c r="F129" s="158"/>
      <c r="G129" s="158"/>
      <c r="H129" s="158"/>
      <c r="I129" s="158"/>
      <c r="J129" s="84"/>
    </row>
    <row r="130" spans="1:9" ht="11.25" customHeight="1">
      <c r="A130" s="153" t="s">
        <v>92</v>
      </c>
      <c r="B130" s="153"/>
      <c r="C130" s="153"/>
      <c r="D130" s="153"/>
      <c r="E130" s="154" t="s">
        <v>72</v>
      </c>
      <c r="F130" s="154"/>
      <c r="G130" s="141" t="s">
        <v>75</v>
      </c>
      <c r="H130" s="141" t="s">
        <v>74</v>
      </c>
      <c r="I130" s="141" t="s">
        <v>82</v>
      </c>
    </row>
    <row r="131" spans="1:9" ht="45">
      <c r="A131" s="153"/>
      <c r="B131" s="153"/>
      <c r="C131" s="153"/>
      <c r="D131" s="153"/>
      <c r="E131" s="58" t="s">
        <v>68</v>
      </c>
      <c r="F131" s="57" t="s">
        <v>69</v>
      </c>
      <c r="G131" s="142"/>
      <c r="H131" s="142"/>
      <c r="I131" s="142"/>
    </row>
    <row r="132" spans="1:9" ht="11.25">
      <c r="A132" s="78" t="s">
        <v>63</v>
      </c>
      <c r="B132" s="3"/>
      <c r="C132" s="3"/>
      <c r="D132" s="79"/>
      <c r="E132" s="65">
        <f>SUM(E133:E135)</f>
        <v>0</v>
      </c>
      <c r="F132" s="65">
        <f>SUM(F133:F135)</f>
        <v>0</v>
      </c>
      <c r="G132" s="65">
        <f>SUM(G133:G135)</f>
        <v>0</v>
      </c>
      <c r="H132" s="65">
        <f>SUM(H133:H135)</f>
        <v>0</v>
      </c>
      <c r="I132" s="65">
        <f aca="true" t="shared" si="7" ref="I132:I139">E132+F132-G132-H132</f>
        <v>0</v>
      </c>
    </row>
    <row r="133" spans="1:9" ht="11.25">
      <c r="A133" s="80"/>
      <c r="B133" s="3" t="s">
        <v>64</v>
      </c>
      <c r="C133" s="3"/>
      <c r="D133" s="79"/>
      <c r="E133" s="65"/>
      <c r="F133" s="65"/>
      <c r="G133" s="65"/>
      <c r="H133" s="65"/>
      <c r="I133" s="65">
        <f t="shared" si="7"/>
        <v>0</v>
      </c>
    </row>
    <row r="134" spans="1:9" ht="11.25">
      <c r="A134" s="80"/>
      <c r="B134" s="3" t="s">
        <v>65</v>
      </c>
      <c r="C134" s="3"/>
      <c r="D134" s="79"/>
      <c r="E134" s="65"/>
      <c r="F134" s="65"/>
      <c r="G134" s="65"/>
      <c r="H134" s="65"/>
      <c r="I134" s="65">
        <f t="shared" si="7"/>
        <v>0</v>
      </c>
    </row>
    <row r="135" spans="1:9" ht="11.25">
      <c r="A135" s="80"/>
      <c r="B135" s="3" t="s">
        <v>66</v>
      </c>
      <c r="C135" s="3"/>
      <c r="D135" s="79"/>
      <c r="E135" s="65"/>
      <c r="F135" s="65">
        <v>0</v>
      </c>
      <c r="G135" s="65">
        <v>0</v>
      </c>
      <c r="H135" s="65"/>
      <c r="I135" s="65">
        <f t="shared" si="7"/>
        <v>0</v>
      </c>
    </row>
    <row r="136" spans="1:9" ht="11.25">
      <c r="A136" s="78" t="s">
        <v>52</v>
      </c>
      <c r="B136" s="3"/>
      <c r="C136" s="3"/>
      <c r="D136" s="79"/>
      <c r="E136" s="65">
        <f>SUM(E137:E139)</f>
        <v>0</v>
      </c>
      <c r="F136" s="92">
        <f>SUM(F137:F139)</f>
        <v>201301980.47</v>
      </c>
      <c r="G136" s="92">
        <f>SUM(G137:G139)</f>
        <v>201301980.47</v>
      </c>
      <c r="H136" s="92">
        <f>SUM(H137:H139)</f>
        <v>0</v>
      </c>
      <c r="I136" s="92">
        <f t="shared" si="7"/>
        <v>0</v>
      </c>
    </row>
    <row r="137" spans="1:9" ht="11.25">
      <c r="A137" s="80"/>
      <c r="B137" s="3" t="s">
        <v>53</v>
      </c>
      <c r="C137" s="3"/>
      <c r="D137" s="79"/>
      <c r="E137" s="65">
        <v>0</v>
      </c>
      <c r="F137" s="65">
        <v>201301980.47</v>
      </c>
      <c r="G137" s="65">
        <v>201301980.47</v>
      </c>
      <c r="H137" s="65">
        <v>0</v>
      </c>
      <c r="I137" s="65">
        <f t="shared" si="7"/>
        <v>0</v>
      </c>
    </row>
    <row r="138" spans="1:9" ht="11.25">
      <c r="A138" s="80"/>
      <c r="B138" s="3" t="s">
        <v>54</v>
      </c>
      <c r="C138" s="3"/>
      <c r="D138" s="79"/>
      <c r="E138" s="65"/>
      <c r="F138" s="65"/>
      <c r="G138" s="65"/>
      <c r="H138" s="65"/>
      <c r="I138" s="65">
        <f t="shared" si="7"/>
        <v>0</v>
      </c>
    </row>
    <row r="139" spans="1:9" ht="11.25">
      <c r="A139" s="81"/>
      <c r="B139" s="82" t="s">
        <v>67</v>
      </c>
      <c r="C139" s="82"/>
      <c r="D139" s="83"/>
      <c r="E139" s="65"/>
      <c r="F139" s="65"/>
      <c r="G139" s="66"/>
      <c r="H139" s="65"/>
      <c r="I139" s="65">
        <f t="shared" si="7"/>
        <v>0</v>
      </c>
    </row>
    <row r="140" spans="1:9" ht="11.25">
      <c r="A140" s="151" t="s">
        <v>73</v>
      </c>
      <c r="B140" s="152"/>
      <c r="C140" s="152"/>
      <c r="D140" s="152"/>
      <c r="E140" s="56">
        <f>E136+E132</f>
        <v>0</v>
      </c>
      <c r="F140" s="56">
        <f>F136+F132</f>
        <v>201301980.47</v>
      </c>
      <c r="G140" s="97">
        <f>G136+G132</f>
        <v>201301980.47</v>
      </c>
      <c r="H140" s="56">
        <f>H136+H132</f>
        <v>0</v>
      </c>
      <c r="I140" s="56">
        <f>I136+I132</f>
        <v>0</v>
      </c>
    </row>
    <row r="141" spans="1:8" ht="18" customHeight="1">
      <c r="A141" s="98" t="s">
        <v>113</v>
      </c>
      <c r="B141" s="11"/>
      <c r="C141" s="11"/>
      <c r="D141" s="11"/>
      <c r="E141" s="11"/>
      <c r="F141" s="11"/>
      <c r="G141" s="11"/>
      <c r="H141" s="11"/>
    </row>
    <row r="142" spans="1:9" ht="13.5" customHeight="1">
      <c r="A142" s="99" t="s">
        <v>133</v>
      </c>
      <c r="B142" s="11"/>
      <c r="C142" s="11"/>
      <c r="D142" s="11"/>
      <c r="E142" s="11"/>
      <c r="F142" s="11"/>
      <c r="G142" s="11"/>
      <c r="H142" s="11"/>
      <c r="I142" s="90"/>
    </row>
    <row r="143" ht="30.75" customHeight="1"/>
    <row r="144" spans="1:12" ht="12.75" customHeight="1">
      <c r="A144" s="75"/>
      <c r="B144" s="76" t="s">
        <v>78</v>
      </c>
      <c r="C144" s="74"/>
      <c r="D144" s="105"/>
      <c r="E144" s="105" t="s">
        <v>136</v>
      </c>
      <c r="F144" s="103"/>
      <c r="G144" s="114"/>
      <c r="H144" s="110" t="s">
        <v>118</v>
      </c>
      <c r="I144" s="114"/>
      <c r="J144" s="192" t="s">
        <v>141</v>
      </c>
      <c r="K144" s="192"/>
      <c r="L144" s="192"/>
    </row>
    <row r="145" spans="1:12" ht="11.25" customHeight="1">
      <c r="A145" s="75"/>
      <c r="B145" s="77" t="s">
        <v>79</v>
      </c>
      <c r="C145" s="74"/>
      <c r="D145" s="106"/>
      <c r="E145" s="106" t="s">
        <v>137</v>
      </c>
      <c r="F145" s="104"/>
      <c r="G145" s="114"/>
      <c r="H145" s="111" t="s">
        <v>115</v>
      </c>
      <c r="I145" s="114"/>
      <c r="J145" s="146" t="s">
        <v>139</v>
      </c>
      <c r="K145" s="146"/>
      <c r="L145" s="146"/>
    </row>
    <row r="146" spans="1:15" ht="12.75" customHeight="1">
      <c r="A146" s="75"/>
      <c r="B146" s="77" t="s">
        <v>108</v>
      </c>
      <c r="C146" s="74"/>
      <c r="D146" s="106"/>
      <c r="E146" s="106" t="s">
        <v>138</v>
      </c>
      <c r="F146" s="104"/>
      <c r="G146" s="114"/>
      <c r="H146" s="112" t="s">
        <v>119</v>
      </c>
      <c r="I146" s="114"/>
      <c r="J146" s="147" t="s">
        <v>140</v>
      </c>
      <c r="K146" s="147"/>
      <c r="L146" s="147"/>
      <c r="M146" s="67"/>
      <c r="N146" s="67"/>
      <c r="O146" s="69"/>
    </row>
    <row r="147" spans="1:15" ht="11.25" customHeight="1">
      <c r="A147" s="75"/>
      <c r="B147" s="76" t="s">
        <v>104</v>
      </c>
      <c r="C147" s="74"/>
      <c r="D147" s="105"/>
      <c r="E147" s="105" t="s">
        <v>105</v>
      </c>
      <c r="F147" s="104"/>
      <c r="G147" s="114"/>
      <c r="H147" s="113" t="s">
        <v>107</v>
      </c>
      <c r="I147" s="114"/>
      <c r="J147" s="192" t="s">
        <v>106</v>
      </c>
      <c r="K147" s="192"/>
      <c r="L147" s="192"/>
      <c r="M147" s="70"/>
      <c r="N147" s="71"/>
      <c r="O147" s="69"/>
    </row>
    <row r="148" spans="2:15" ht="12">
      <c r="B148" s="143"/>
      <c r="C148" s="143"/>
      <c r="D148" s="143"/>
      <c r="E148" s="68"/>
      <c r="F148" s="72"/>
      <c r="G148" s="72"/>
      <c r="H148" s="73"/>
      <c r="I148" s="72"/>
      <c r="J148" s="72"/>
      <c r="K148" s="71"/>
      <c r="L148" s="72"/>
      <c r="M148" s="72"/>
      <c r="N148" s="71"/>
      <c r="O148" s="69"/>
    </row>
    <row r="149" spans="2:15" ht="12">
      <c r="B149" s="143"/>
      <c r="C149" s="143"/>
      <c r="D149" s="143"/>
      <c r="E149" s="68"/>
      <c r="F149" s="72"/>
      <c r="G149" s="72"/>
      <c r="H149" s="73"/>
      <c r="I149" s="72"/>
      <c r="J149" s="72"/>
      <c r="K149" s="71"/>
      <c r="L149" s="72"/>
      <c r="M149" s="72"/>
      <c r="N149" s="71"/>
      <c r="O149" s="69"/>
    </row>
    <row r="154" spans="1:14" ht="11.25">
      <c r="A154" s="139"/>
      <c r="B154" s="140"/>
      <c r="C154" s="140"/>
      <c r="D154" s="140"/>
      <c r="E154" s="140"/>
      <c r="F154" s="140"/>
      <c r="G154" s="140"/>
      <c r="H154" s="140"/>
      <c r="I154" s="140"/>
      <c r="J154" s="140"/>
      <c r="K154" s="140"/>
      <c r="L154" s="140"/>
      <c r="M154" s="140"/>
      <c r="N154" s="140"/>
    </row>
    <row r="155" spans="1:14" ht="11.25">
      <c r="A155" s="148"/>
      <c r="B155" s="149"/>
      <c r="C155" s="149"/>
      <c r="D155" s="149"/>
      <c r="E155" s="149"/>
      <c r="F155" s="149"/>
      <c r="G155" s="149"/>
      <c r="H155" s="149"/>
      <c r="I155" s="149"/>
      <c r="J155" s="149"/>
      <c r="K155" s="149"/>
      <c r="L155" s="149"/>
      <c r="M155" s="149"/>
      <c r="N155" s="149"/>
    </row>
    <row r="162" ht="11.25">
      <c r="A162" s="14"/>
    </row>
    <row r="163" spans="1:10" ht="11.25">
      <c r="A163" s="32"/>
      <c r="B163" s="32"/>
      <c r="C163" s="32"/>
      <c r="D163" s="32"/>
      <c r="E163" s="32"/>
      <c r="F163" s="32"/>
      <c r="G163" s="32"/>
      <c r="H163" s="32"/>
      <c r="I163" s="32"/>
      <c r="J163" s="32"/>
    </row>
    <row r="165" ht="11.25">
      <c r="J165" s="37"/>
    </row>
    <row r="166" ht="11.25">
      <c r="J166" s="37"/>
    </row>
    <row r="167" ht="11.25">
      <c r="J167" s="37"/>
    </row>
    <row r="169" ht="11.25">
      <c r="I169" s="33"/>
    </row>
    <row r="173" ht="11.25">
      <c r="K173" s="14"/>
    </row>
    <row r="175" ht="11.25">
      <c r="K175" s="14"/>
    </row>
    <row r="180" ht="11.25">
      <c r="A180" s="34"/>
    </row>
    <row r="189" spans="4:9" ht="11.25">
      <c r="D189" s="34"/>
      <c r="E189" s="34"/>
      <c r="F189" s="34"/>
      <c r="G189" s="34"/>
      <c r="H189" s="34"/>
      <c r="I189" s="35"/>
    </row>
    <row r="190" spans="4:9" ht="11.25">
      <c r="D190" s="34"/>
      <c r="E190" s="36"/>
      <c r="F190" s="36"/>
      <c r="G190" s="36"/>
      <c r="H190" s="36"/>
      <c r="I190" s="36"/>
    </row>
    <row r="191" ht="11.25">
      <c r="I191" s="11"/>
    </row>
  </sheetData>
  <sheetProtection/>
  <mergeCells count="178">
    <mergeCell ref="J147:L147"/>
    <mergeCell ref="A11:E11"/>
    <mergeCell ref="A12:D14"/>
    <mergeCell ref="E12:F12"/>
    <mergeCell ref="G61:H61"/>
    <mergeCell ref="G74:H74"/>
    <mergeCell ref="J144:L144"/>
    <mergeCell ref="E14:F14"/>
    <mergeCell ref="A103:N103"/>
    <mergeCell ref="G12:H12"/>
    <mergeCell ref="E13:F13"/>
    <mergeCell ref="J73:J74"/>
    <mergeCell ref="G16:H16"/>
    <mergeCell ref="G15:H15"/>
    <mergeCell ref="J13:J14"/>
    <mergeCell ref="G13:H13"/>
    <mergeCell ref="G21:H21"/>
    <mergeCell ref="E22:F22"/>
    <mergeCell ref="G14:H14"/>
    <mergeCell ref="E19:F19"/>
    <mergeCell ref="A1:J1"/>
    <mergeCell ref="A2:J2"/>
    <mergeCell ref="A3:J3"/>
    <mergeCell ref="A4:J4"/>
    <mergeCell ref="A5:J5"/>
    <mergeCell ref="A7:J7"/>
    <mergeCell ref="A6:J6"/>
    <mergeCell ref="C23:D23"/>
    <mergeCell ref="E23:F23"/>
    <mergeCell ref="G23:H23"/>
    <mergeCell ref="E17:F17"/>
    <mergeCell ref="G17:H17"/>
    <mergeCell ref="E18:F18"/>
    <mergeCell ref="G18:H18"/>
    <mergeCell ref="E20:F20"/>
    <mergeCell ref="G20:H20"/>
    <mergeCell ref="E21:F21"/>
    <mergeCell ref="G19:H19"/>
    <mergeCell ref="E16:F16"/>
    <mergeCell ref="E15:F15"/>
    <mergeCell ref="E26:F26"/>
    <mergeCell ref="G26:H26"/>
    <mergeCell ref="E27:F27"/>
    <mergeCell ref="G27:H27"/>
    <mergeCell ref="G22:H22"/>
    <mergeCell ref="E28:F28"/>
    <mergeCell ref="G28:H28"/>
    <mergeCell ref="E24:F24"/>
    <mergeCell ref="G24:H24"/>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41:F41"/>
    <mergeCell ref="G41:H41"/>
    <mergeCell ref="E38:F38"/>
    <mergeCell ref="G38:H38"/>
    <mergeCell ref="E39:F39"/>
    <mergeCell ref="G39:H39"/>
    <mergeCell ref="E40:F40"/>
    <mergeCell ref="G40:H40"/>
    <mergeCell ref="E42:F42"/>
    <mergeCell ref="G42:H42"/>
    <mergeCell ref="E43:F43"/>
    <mergeCell ref="G43:H43"/>
    <mergeCell ref="E44:F44"/>
    <mergeCell ref="G44:H44"/>
    <mergeCell ref="E45:F45"/>
    <mergeCell ref="G45:H45"/>
    <mergeCell ref="E46:F46"/>
    <mergeCell ref="G46:H46"/>
    <mergeCell ref="E47:F47"/>
    <mergeCell ref="G47:H47"/>
    <mergeCell ref="E48:F48"/>
    <mergeCell ref="G48:H48"/>
    <mergeCell ref="E49:F49"/>
    <mergeCell ref="G49:H49"/>
    <mergeCell ref="E50:F50"/>
    <mergeCell ref="G50:H50"/>
    <mergeCell ref="E51:F51"/>
    <mergeCell ref="G51:H51"/>
    <mergeCell ref="E52:F52"/>
    <mergeCell ref="G52:H52"/>
    <mergeCell ref="E53:F53"/>
    <mergeCell ref="G53:H53"/>
    <mergeCell ref="E54:F54"/>
    <mergeCell ref="G54:H54"/>
    <mergeCell ref="E55:F55"/>
    <mergeCell ref="G55:H55"/>
    <mergeCell ref="E56:F56"/>
    <mergeCell ref="G56:H56"/>
    <mergeCell ref="E57:F57"/>
    <mergeCell ref="G57:H57"/>
    <mergeCell ref="E58:F58"/>
    <mergeCell ref="G58:H58"/>
    <mergeCell ref="E59:F59"/>
    <mergeCell ref="G59:H59"/>
    <mergeCell ref="G67:H67"/>
    <mergeCell ref="E60:F60"/>
    <mergeCell ref="G60:H60"/>
    <mergeCell ref="E62:F62"/>
    <mergeCell ref="G62:H62"/>
    <mergeCell ref="E63:F63"/>
    <mergeCell ref="G63:H63"/>
    <mergeCell ref="B74:D74"/>
    <mergeCell ref="E69:F69"/>
    <mergeCell ref="G69:H69"/>
    <mergeCell ref="E64:F64"/>
    <mergeCell ref="G64:H64"/>
    <mergeCell ref="E65:F65"/>
    <mergeCell ref="G65:H65"/>
    <mergeCell ref="E66:F66"/>
    <mergeCell ref="G66:H66"/>
    <mergeCell ref="E67:F67"/>
    <mergeCell ref="B73:D73"/>
    <mergeCell ref="E68:F68"/>
    <mergeCell ref="G68:H68"/>
    <mergeCell ref="I130:I131"/>
    <mergeCell ref="A105:N105"/>
    <mergeCell ref="A114:D115"/>
    <mergeCell ref="E114:F114"/>
    <mergeCell ref="A72:D72"/>
    <mergeCell ref="E72:F72"/>
    <mergeCell ref="G73:H73"/>
    <mergeCell ref="A112:J112"/>
    <mergeCell ref="A77:D77"/>
    <mergeCell ref="E70:F70"/>
    <mergeCell ref="G70:H70"/>
    <mergeCell ref="E71:F71"/>
    <mergeCell ref="G71:H71"/>
    <mergeCell ref="A78:D80"/>
    <mergeCell ref="G72:H72"/>
    <mergeCell ref="E73:F73"/>
    <mergeCell ref="E74:F74"/>
    <mergeCell ref="A104:N104"/>
    <mergeCell ref="A102:P102"/>
    <mergeCell ref="I114:I115"/>
    <mergeCell ref="J114:J115"/>
    <mergeCell ref="G114:G115"/>
    <mergeCell ref="A129:I129"/>
    <mergeCell ref="H114:H115"/>
    <mergeCell ref="A107:J107"/>
    <mergeCell ref="A108:J108"/>
    <mergeCell ref="A109:J109"/>
    <mergeCell ref="A155:N155"/>
    <mergeCell ref="E25:F25"/>
    <mergeCell ref="G25:H25"/>
    <mergeCell ref="A124:D124"/>
    <mergeCell ref="A130:D131"/>
    <mergeCell ref="E130:F130"/>
    <mergeCell ref="A140:D140"/>
    <mergeCell ref="B148:D148"/>
    <mergeCell ref="J77:J80"/>
    <mergeCell ref="A110:J110"/>
    <mergeCell ref="A113:J113"/>
    <mergeCell ref="A154:N154"/>
    <mergeCell ref="G130:G131"/>
    <mergeCell ref="H130:H131"/>
    <mergeCell ref="B149:D149"/>
    <mergeCell ref="A127:I127"/>
    <mergeCell ref="A128:I128"/>
    <mergeCell ref="A126:I126"/>
    <mergeCell ref="J145:L145"/>
    <mergeCell ref="J146:L146"/>
  </mergeCells>
  <printOptions horizontalCentered="1" verticalCentered="1"/>
  <pageMargins left="0.25" right="0.1968503937007874" top="0.1968503937007874" bottom="0.44" header="0.1968503937007874" footer="0.43"/>
  <pageSetup horizontalDpi="600" verticalDpi="600" orientation="landscape" paperSize="9" scale="84" r:id="rId2"/>
  <headerFooter scaleWithDoc="0" alignWithMargins="0">
    <firstFooter>&amp;R&amp;8Continua(&amp;P/&amp;N)</firstFooter>
  </headerFooter>
  <ignoredErrors>
    <ignoredError sqref="J58 J41 J89 J97" formula="1"/>
    <ignoredError sqref="J63" formulaRange="1"/>
  </ignoredErrors>
  <drawing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A1:A1"/>
  <sheetViews>
    <sheetView zoomScalePageLayoutView="0" workbookViewId="0" topLeftCell="A4">
      <selection activeCell="L21" sqref="L21"/>
    </sheetView>
  </sheetViews>
  <sheetFormatPr defaultColWidth="9.140625" defaultRowHeight="12.75"/>
  <sheetData/>
  <sheetProtection/>
  <printOptions/>
  <pageMargins left="0.511811024" right="0.511811024" top="0.787401575" bottom="0.787401575" header="0.31496062" footer="0.3149606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[SCT027R1]</dc:title>
  <dc:subject/>
  <dc:creator>Crystal Decisions</dc:creator>
  <cp:keywords/>
  <dc:description>Powered by Crystal</dc:description>
  <cp:lastModifiedBy>Vito Panicci Neto</cp:lastModifiedBy>
  <cp:lastPrinted>2024-05-22T19:33:18Z</cp:lastPrinted>
  <dcterms:created xsi:type="dcterms:W3CDTF">2015-06-18T21:51:31Z</dcterms:created>
  <dcterms:modified xsi:type="dcterms:W3CDTF">2024-06-20T15:05:56Z</dcterms:modified>
  <cp:category/>
  <cp:version/>
  <cp:contentType/>
  <cp:contentStatus/>
</cp:coreProperties>
</file>